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BaslaSatir">'Sayfa1'!$A$16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'Sayfa1'!$A$15</definedName>
    <definedName name="_xlnm.Print_Titles" localSheetId="0">'Sayfa1'!$A:$A</definedName>
  </definedNames>
  <calcPr fullCalcOnLoad="1"/>
</workbook>
</file>

<file path=xl/sharedStrings.xml><?xml version="1.0" encoding="utf-8"?>
<sst xmlns="http://schemas.openxmlformats.org/spreadsheetml/2006/main" count="186" uniqueCount="62">
  <si>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</si>
  <si>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</si>
  <si>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</si>
  <si>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</si>
  <si>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</si>
  <si>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</si>
  <si>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</si>
  <si>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</si>
  <si>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</si>
  <si>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</si>
  <si>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TEMMUZ GERÇEKLEŞME</t>
  </si>
  <si>
    <t>AĞUSTOS GERÇEKLEŞME</t>
  </si>
  <si>
    <t>EYLÜL GERÇEKLEŞME</t>
  </si>
  <si>
    <t>EKİM GERÇEKLEŞME</t>
  </si>
  <si>
    <t>KASIM GERÇEKLEŞME</t>
  </si>
  <si>
    <t>ARALIK GERÇEKLEŞME</t>
  </si>
  <si>
    <t>OCAK-ARALIK                               GERÇEKLEŞME TOPLAMI</t>
  </si>
  <si>
    <t>ARTIŞ ORANI *           (%)</t>
  </si>
  <si>
    <t>OCAK-ARALIK                              GERÇEK. ORANI ** (%)</t>
  </si>
  <si>
    <t>BÜTÇE GİDERLERİ TOPLAMI</t>
  </si>
  <si>
    <t>Yıl:</t>
  </si>
  <si>
    <t>Kurum Ad:</t>
  </si>
  <si>
    <t>ARALIK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</si>
  <si>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</si>
  <si>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</si>
  <si>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</si>
  <si>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</si>
  <si>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</si>
  <si>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</si>
  <si>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</si>
  <si>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</si>
  <si>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</si>
  <si>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</si>
  <si>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0477</t>
  </si>
  <si>
    <t>ÇANKIRI KARATEKİN ÜNİVERSİTESİ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</si>
  <si>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</si>
  <si>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</si>
  <si>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</si>
  <si>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</si>
  <si>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</si>
  <si>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</si>
  <si>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</si>
  <si>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</si>
  <si>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</si>
  <si>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02.04 - GEÇİCİ SÜRELİ ÇALIŞANLAR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</si>
  <si>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</si>
  <si>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</si>
  <si>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</si>
  <si>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</si>
  <si>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</si>
  <si>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</si>
  <si>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</si>
  <si>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</si>
  <si>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</si>
  <si>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</si>
  <si>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</si>
  <si>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05.04 - HANE HALKI VE İŞLETMELERE YAPILAN TRANSFERLER</t>
  </si>
  <si>
    <t>06 - SERMAYE GİDERLERİ</t>
  </si>
  <si>
    <t>06.01 - MAMUL MAL ALIMLARI</t>
  </si>
  <si>
    <t>06.03 - GAYRİ MADDİ HAK ALIMLARI</t>
  </si>
  <si>
    <t>06.05 - GAYRİMENKUL SERMAYE ÜRETİM GİDERLERİ</t>
  </si>
  <si>
    <t>06.07 - GAYRİMENKUL BÜYÜK ONARIM GİDERLERİ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</si>
</sst>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14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60" applyFont="1" applyAlignment="1">
      <alignment vertical="center"/>
      <protection/>
    </xf>
    <xf numFmtId="1" fontId="5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3" fontId="7" fillId="0" borderId="0" xfId="60" applyNumberFormat="1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2"/>
  <sheetViews>
    <sheetView tabSelected="1" zoomScale="85" zoomScaleNormal="85" zoomScalePageLayoutView="0" workbookViewId="0" topLeftCell="A10">
      <selection activeCell="A15" sqref="A15"/>
    </sheetView>
  </sheetViews>
  <sheetFormatPr defaultColWidth="9.00390625" defaultRowHeight="13.5" customHeight="1"/>
  <cols>
    <col min="1" max="1" width="59.625" style="1" bestFit="1" customWidth="1"/>
    <col min="2" max="2" width="13.75390625" style="2" bestFit="1" customWidth="1"/>
    <col min="3" max="3" width="12.375" style="2" bestFit="1" customWidth="1"/>
    <col min="4" max="5" width="20.75390625" style="2" customWidth="1"/>
    <col min="6" max="7" width="20.75390625" style="2" hidden="1" customWidth="1"/>
    <col min="8" max="9" width="20.75390625" style="2" customWidth="1"/>
    <col min="10" max="11" width="20.75390625" style="2" hidden="1" customWidth="1"/>
    <col min="12" max="13" width="20.75390625" style="2" customWidth="1"/>
    <col min="14" max="15" width="20.75390625" style="2" hidden="1" customWidth="1"/>
    <col min="16" max="17" width="20.75390625" style="2" customWidth="1"/>
    <col min="18" max="19" width="20.75390625" style="2" hidden="1" customWidth="1"/>
    <col min="20" max="21" width="20.75390625" style="2" customWidth="1"/>
    <col min="22" max="23" width="20.75390625" style="1" hidden="1" customWidth="1"/>
    <col min="24" max="25" width="20.75390625" style="1" customWidth="1"/>
    <col min="26" max="27" width="20.75390625" style="2" hidden="1" customWidth="1"/>
    <col min="28" max="29" width="20.75390625" style="2" customWidth="1"/>
    <col min="30" max="31" width="20.75390625" style="2" hidden="1" customWidth="1"/>
    <col min="32" max="33" width="20.75390625" style="2" customWidth="1"/>
    <col min="34" max="35" width="20.75390625" style="1" hidden="1" customWidth="1"/>
    <col min="36" max="37" width="20.75390625" style="1" customWidth="1"/>
    <col min="38" max="39" width="20.75390625" style="2" hidden="1" customWidth="1"/>
    <col min="40" max="41" width="20.75390625" style="2" customWidth="1"/>
    <col min="42" max="43" width="20.75390625" style="2" hidden="1" customWidth="1"/>
    <col min="44" max="45" width="20.75390625" style="2" customWidth="1"/>
    <col min="46" max="47" width="20.75390625" style="1" hidden="1" customWidth="1"/>
    <col min="48" max="51" width="20.75390625" style="1" customWidth="1"/>
    <col min="52" max="52" width="7.375" style="1" bestFit="1" customWidth="1"/>
    <col min="53" max="53" width="7.25390625" style="1" bestFit="1" customWidth="1"/>
    <col min="54" max="54" width="8.75390625" style="1" bestFit="1" customWidth="1"/>
    <col min="55" max="55" width="14.125" style="1" bestFit="1" customWidth="1"/>
    <col min="56" max="56" width="9.125" style="1" bestFit="1" customWidth="1"/>
    <col min="57" max="16384" width="9.125" style="1" customWidth="1"/>
  </cols>
  <sheetData>
    <row r="1" ht="31.5" customHeight="1" hidden="1" thickBot="1"/>
    <row r="2" spans="1:55" ht="12" hidden="1" thickBot="1">
      <c r="A2" s="3" t="s">
        <v>19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f>IF(F2=0,0,F2-D2)</f>
        <v>0</v>
      </c>
      <c r="I2" s="4">
        <f>IF(G2=0,0,G2-E2)</f>
        <v>0</v>
      </c>
      <c r="J2" s="4">
        <v>0</v>
      </c>
      <c r="K2" s="4">
        <v>0</v>
      </c>
      <c r="L2" s="4">
        <f>IF(J2=0,0,J2-F2)</f>
        <v>0</v>
      </c>
      <c r="M2" s="4">
        <f>IF(K2=0,0,K2-G2)</f>
        <v>0</v>
      </c>
      <c r="N2" s="4">
        <v>0</v>
      </c>
      <c r="O2" s="4">
        <v>0</v>
      </c>
      <c r="P2" s="4">
        <f>IF(N2=0,0,N2-J2)</f>
        <v>0</v>
      </c>
      <c r="Q2" s="4">
        <f>IF(O2=0,0,O2-K2)</f>
        <v>0</v>
      </c>
      <c r="R2" s="4">
        <v>0</v>
      </c>
      <c r="S2" s="4">
        <v>0</v>
      </c>
      <c r="T2" s="4">
        <f>IF(R2=0,0,R2-N2)</f>
        <v>0</v>
      </c>
      <c r="U2" s="4">
        <f>IF(S2=0,0,S2-O2)</f>
        <v>0</v>
      </c>
      <c r="V2" s="4">
        <v>0</v>
      </c>
      <c r="W2" s="4">
        <v>0</v>
      </c>
      <c r="X2" s="4">
        <f>IF(V2=0,0,V2-R2)</f>
        <v>0</v>
      </c>
      <c r="Y2" s="4">
        <f>IF(W2=0,0,W2-S2)</f>
        <v>0</v>
      </c>
      <c r="Z2" s="4">
        <v>0</v>
      </c>
      <c r="AA2" s="4">
        <v>0</v>
      </c>
      <c r="AB2" s="4">
        <f>IF(Z2=0,0,Z2-V2)</f>
        <v>0</v>
      </c>
      <c r="AC2" s="4">
        <f>IF(AA2=0,0,AA2-W2)</f>
        <v>0</v>
      </c>
      <c r="AD2" s="4">
        <v>0</v>
      </c>
      <c r="AE2" s="4">
        <v>0</v>
      </c>
      <c r="AF2" s="4">
        <f>IF(AD2=0,0,AD2-Z2)</f>
        <v>0</v>
      </c>
      <c r="AG2" s="4">
        <f>IF(AE2=0,0,AE2-AA2)</f>
        <v>0</v>
      </c>
      <c r="AH2" s="4">
        <v>0</v>
      </c>
      <c r="AI2" s="4">
        <v>0</v>
      </c>
      <c r="AJ2" s="4">
        <f>IF(AH2=0,0,AH2-AD2)</f>
        <v>0</v>
      </c>
      <c r="AK2" s="4">
        <f>IF(AI2=0,0,AI2-AE2)</f>
        <v>0</v>
      </c>
      <c r="AL2" s="4">
        <v>0</v>
      </c>
      <c r="AM2" s="4">
        <v>0</v>
      </c>
      <c r="AN2" s="4">
        <f>IF(AL2=0,0,AL2-AH2)</f>
        <v>0</v>
      </c>
      <c r="AO2" s="4">
        <f>IF(AM2=0,0,AM2-AI2)</f>
        <v>0</v>
      </c>
      <c r="AP2" s="4">
        <v>0</v>
      </c>
      <c r="AQ2" s="4">
        <v>0</v>
      </c>
      <c r="AR2" s="4">
        <f>IF(AP2=0,0,AP2-AL2)</f>
        <v>0</v>
      </c>
      <c r="AS2" s="4">
        <f>IF(AQ2=0,0,AQ2-AM2)</f>
        <v>0</v>
      </c>
      <c r="AT2" s="4">
        <v>0</v>
      </c>
      <c r="AU2" s="4">
        <v>0</v>
      </c>
      <c r="AV2" s="4">
        <f>IF(AT2=0,0,AT2-AP2)</f>
        <v>0</v>
      </c>
      <c r="AW2" s="4">
        <f>IF(AU2=0,0,AU2-AQ2)</f>
        <v>0</v>
      </c>
      <c r="AX2" s="4">
        <f>D2+H2+L2+P2+T2+X2+AB2+AF2+AJ2+AN2+AR2+AV2</f>
        <v>0</v>
      </c>
      <c r="AY2" s="4">
        <f>E2+I2+M2+Q2+U2+Y2+AC2+AG2+AK2+AO2+AS2+AW2</f>
        <v>0</v>
      </c>
      <c r="AZ2" s="5">
        <f>IF(AY2=0,0,IF(AX2=0,0,(AY2-AX2)/AX2*100))</f>
        <v>0</v>
      </c>
      <c r="BA2" s="5">
        <f>IF(AX2=0,0,IF(B2=0,0,AX2/B2*100))</f>
        <v>0</v>
      </c>
      <c r="BB2" s="5">
        <f>IF(AY2=0,0,IF(C2=0,0,AY2/C2*100))</f>
        <v>0</v>
      </c>
      <c r="BC2" s="4">
        <v>0</v>
      </c>
    </row>
    <row r="3" ht="12.75" customHeight="1" hidden="1" thickBot="1"/>
    <row r="4" spans="1:55" ht="12" hidden="1" thickBot="1">
      <c r="A4" s="6"/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f>IF(F4=0,0,F4-D4)</f>
        <v>0</v>
      </c>
      <c r="I4" s="7">
        <f>IF(G4=0,0,G4-E4)</f>
        <v>0</v>
      </c>
      <c r="J4" s="7">
        <v>0</v>
      </c>
      <c r="K4" s="7">
        <v>0</v>
      </c>
      <c r="L4" s="7">
        <f>IF(J4=0,0,J4-F4)</f>
        <v>0</v>
      </c>
      <c r="M4" s="7">
        <f>IF(K4=0,0,K4-G4)</f>
        <v>0</v>
      </c>
      <c r="N4" s="7">
        <v>0</v>
      </c>
      <c r="O4" s="7">
        <v>0</v>
      </c>
      <c r="P4" s="7">
        <f>IF(N4=0,0,N4-J4)</f>
        <v>0</v>
      </c>
      <c r="Q4" s="7">
        <f>IF(O4=0,0,O4-K4)</f>
        <v>0</v>
      </c>
      <c r="R4" s="7">
        <v>0</v>
      </c>
      <c r="S4" s="7">
        <v>0</v>
      </c>
      <c r="T4" s="7">
        <f>IF(R4=0,0,R4-N4)</f>
        <v>0</v>
      </c>
      <c r="U4" s="7">
        <f>IF(S4=0,0,S4-O4)</f>
        <v>0</v>
      </c>
      <c r="V4" s="7">
        <v>0</v>
      </c>
      <c r="W4" s="7">
        <v>0</v>
      </c>
      <c r="X4" s="7">
        <f>IF(V4=0,0,V4-R4)</f>
        <v>0</v>
      </c>
      <c r="Y4" s="7">
        <f>IF(W4=0,0,W4-S4)</f>
        <v>0</v>
      </c>
      <c r="Z4" s="7">
        <v>0</v>
      </c>
      <c r="AA4" s="7">
        <v>0</v>
      </c>
      <c r="AB4" s="7">
        <f>IF(Z4=0,0,Z4-V4)</f>
        <v>0</v>
      </c>
      <c r="AC4" s="7">
        <f>IF(AA4=0,0,AA4-W4)</f>
        <v>0</v>
      </c>
      <c r="AD4" s="7">
        <v>0</v>
      </c>
      <c r="AE4" s="7">
        <v>0</v>
      </c>
      <c r="AF4" s="7">
        <f>IF(AD4=0,0,AD4-Z4)</f>
        <v>0</v>
      </c>
      <c r="AG4" s="7">
        <f>IF(AE4=0,0,AE4-AA4)</f>
        <v>0</v>
      </c>
      <c r="AH4" s="7">
        <v>0</v>
      </c>
      <c r="AI4" s="7">
        <v>0</v>
      </c>
      <c r="AJ4" s="7">
        <f>IF(AH4=0,0,AH4-AD4)</f>
        <v>0</v>
      </c>
      <c r="AK4" s="7">
        <f>IF(AI4=0,0,AI4-AE4)</f>
        <v>0</v>
      </c>
      <c r="AL4" s="7">
        <v>0</v>
      </c>
      <c r="AM4" s="7">
        <v>0</v>
      </c>
      <c r="AN4" s="7">
        <f>IF(AL4=0,0,AL4-AH4)</f>
        <v>0</v>
      </c>
      <c r="AO4" s="7">
        <f>IF(AM4=0,0,AM4-AI4)</f>
        <v>0</v>
      </c>
      <c r="AP4" s="7">
        <v>0</v>
      </c>
      <c r="AQ4" s="7">
        <v>0</v>
      </c>
      <c r="AR4" s="7">
        <f>IF(AP4=0,0,AP4-AL4)</f>
        <v>0</v>
      </c>
      <c r="AS4" s="7">
        <f>IF(AQ4=0,0,AQ4-AM4)</f>
        <v>0</v>
      </c>
      <c r="AT4" s="7">
        <v>0</v>
      </c>
      <c r="AU4" s="7">
        <v>0</v>
      </c>
      <c r="AV4" s="7">
        <f>IF(AT4=0,0,AT4-AP4)</f>
        <v>0</v>
      </c>
      <c r="AW4" s="7">
        <f>IF(AU4=0,0,AU4-AQ4)</f>
        <v>0</v>
      </c>
      <c r="AX4" s="7">
        <f>D4+H4+L4+P4+T4+X4+AB4+AF4+AJ4+AN4+AR4+AV4</f>
        <v>0</v>
      </c>
      <c r="AY4" s="7">
        <f>E4+I4+M4+Q4+U4+Y4+AC4+AG4+AK4+AO4+AS4+AW4</f>
        <v>0</v>
      </c>
      <c r="AZ4" s="8">
        <f>IF(AY4=0,0,IF(AX4=0,0,(AY4-AX4)/AX4*100))</f>
        <v>0</v>
      </c>
      <c r="BA4" s="8">
        <f>IF(AX4=0,0,IF(B4=0,0,AX4/B4*100))</f>
        <v>0</v>
      </c>
      <c r="BB4" s="8">
        <f>IF(AY4=0,0,IF(C4=0,0,AY4/C4*100))</f>
        <v>0</v>
      </c>
      <c r="BC4" s="7">
        <v>0</v>
      </c>
    </row>
    <row r="5" ht="13.5" customHeight="1" hidden="1"/>
    <row r="6" spans="1:45" ht="15.75" customHeight="1" hidden="1">
      <c r="A6" s="9" t="s">
        <v>20</v>
      </c>
      <c r="B6" s="10">
        <v>2021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9" t="s">
        <v>0</v>
      </c>
      <c r="X6" s="9" t="s">
        <v>0</v>
      </c>
      <c r="Z6" s="1"/>
      <c r="AA6" s="1"/>
      <c r="AB6" s="1"/>
      <c r="AC6" s="1"/>
      <c r="AD6" s="1"/>
      <c r="AE6" s="1"/>
      <c r="AF6" s="1"/>
      <c r="AG6" s="1"/>
      <c r="AL6" s="1"/>
      <c r="AM6" s="1"/>
      <c r="AN6" s="1"/>
      <c r="AO6" s="1"/>
      <c r="AP6" s="1"/>
      <c r="AQ6" s="1"/>
      <c r="AR6" s="1"/>
      <c r="AS6" s="1"/>
    </row>
    <row r="7" spans="1:45" ht="11.25" hidden="1">
      <c r="A7" s="12" t="s">
        <v>3</v>
      </c>
      <c r="B7" s="13" t="s">
        <v>33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  <c r="U7" s="13" t="s">
        <v>0</v>
      </c>
      <c r="V7" s="13" t="s">
        <v>0</v>
      </c>
      <c r="X7" s="13" t="s">
        <v>0</v>
      </c>
      <c r="Z7" s="1"/>
      <c r="AA7" s="1"/>
      <c r="AB7" s="1"/>
      <c r="AC7" s="1"/>
      <c r="AD7" s="1"/>
      <c r="AE7" s="1"/>
      <c r="AF7" s="1"/>
      <c r="AG7" s="1"/>
      <c r="AL7" s="1"/>
      <c r="AM7" s="1"/>
      <c r="AN7" s="1"/>
      <c r="AO7" s="1"/>
      <c r="AP7" s="1"/>
      <c r="AQ7" s="1"/>
      <c r="AR7" s="1"/>
      <c r="AS7" s="1"/>
    </row>
    <row r="8" spans="1:45" ht="11.25" hidden="1">
      <c r="A8" s="1" t="s">
        <v>21</v>
      </c>
      <c r="B8" s="2" t="s">
        <v>34</v>
      </c>
      <c r="Z8" s="1"/>
      <c r="AA8" s="1"/>
      <c r="AB8" s="1"/>
      <c r="AC8" s="1"/>
      <c r="AD8" s="1"/>
      <c r="AE8" s="1"/>
      <c r="AF8" s="1"/>
      <c r="AG8" s="1"/>
      <c r="AL8" s="1"/>
      <c r="AM8" s="1"/>
      <c r="AN8" s="1"/>
      <c r="AO8" s="1"/>
      <c r="AP8" s="1"/>
      <c r="AQ8" s="1"/>
      <c r="AR8" s="1"/>
      <c r="AS8" s="1"/>
    </row>
    <row r="9" ht="13.5" customHeight="1" hidden="1"/>
    <row r="10" spans="1:55" ht="16.5" customHeight="1">
      <c r="A10" s="14" t="s">
        <v>0</v>
      </c>
      <c r="B10" s="23" t="s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1" s="18" customFormat="1" ht="16.5" customHeight="1">
      <c r="A11" s="15" t="s">
        <v>2</v>
      </c>
      <c r="B11" s="16">
        <f>ButceYil</f>
        <v>2021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 t="s">
        <v>0</v>
      </c>
      <c r="W11" s="17" t="s">
        <v>0</v>
      </c>
      <c r="X11" s="17" t="s">
        <v>0</v>
      </c>
      <c r="Y11" s="17" t="s">
        <v>0</v>
      </c>
      <c r="Z11" s="17"/>
      <c r="AA11" s="17"/>
      <c r="AB11" s="17"/>
      <c r="AC11" s="17"/>
      <c r="AD11" s="17"/>
      <c r="AE11" s="17"/>
      <c r="AF11" s="17"/>
      <c r="AG11" s="17"/>
      <c r="AH11" s="17" t="s">
        <v>0</v>
      </c>
      <c r="AI11" s="17" t="s">
        <v>0</v>
      </c>
      <c r="AJ11" s="17" t="s">
        <v>0</v>
      </c>
      <c r="AK11" s="17" t="s">
        <v>0</v>
      </c>
      <c r="AL11" s="17"/>
      <c r="AM11" s="17"/>
      <c r="AN11" s="17"/>
      <c r="AO11" s="17"/>
      <c r="AP11" s="17"/>
      <c r="AQ11" s="17"/>
      <c r="AR11" s="17"/>
      <c r="AS11" s="17"/>
      <c r="AT11" s="17" t="s">
        <v>0</v>
      </c>
      <c r="AU11" s="17" t="s">
        <v>0</v>
      </c>
      <c r="AV11" s="17" t="s">
        <v>0</v>
      </c>
      <c r="AW11" s="17" t="s">
        <v>0</v>
      </c>
      <c r="AX11" s="17" t="s">
        <v>0</v>
      </c>
      <c r="AY11" s="17" t="s">
        <v>0</v>
      </c>
    </row>
    <row r="12" spans="1:49" s="18" customFormat="1" ht="17.25" customHeight="1" thickBot="1">
      <c r="A12" s="19" t="s">
        <v>3</v>
      </c>
      <c r="B12" s="24" t="str">
        <f>KurAd</f>
        <v>ÇANKIRI KARATEKİN ÜNİVERSİTESİ</v>
      </c>
      <c r="C12" s="24" t="s">
        <v>0</v>
      </c>
      <c r="D12" s="24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17"/>
      <c r="S12" s="17"/>
      <c r="T12" s="17"/>
      <c r="U12" s="17"/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/>
      <c r="AE12" s="17"/>
      <c r="AF12" s="17"/>
      <c r="AG12" s="17"/>
      <c r="AH12" s="17" t="s">
        <v>0</v>
      </c>
      <c r="AI12" s="17" t="s">
        <v>0</v>
      </c>
      <c r="AJ12" s="17" t="s">
        <v>0</v>
      </c>
      <c r="AK12" s="17" t="s">
        <v>0</v>
      </c>
      <c r="AL12" s="17" t="s">
        <v>0</v>
      </c>
      <c r="AM12" s="17" t="s">
        <v>0</v>
      </c>
      <c r="AN12" s="17" t="s">
        <v>0</v>
      </c>
      <c r="AO12" s="17" t="s">
        <v>0</v>
      </c>
      <c r="AP12" s="17"/>
      <c r="AQ12" s="17"/>
      <c r="AR12" s="17"/>
      <c r="AS12" s="17"/>
      <c r="AT12" s="17" t="s">
        <v>0</v>
      </c>
      <c r="AU12" s="17" t="s">
        <v>0</v>
      </c>
      <c r="AV12" s="17" t="s">
        <v>0</v>
      </c>
      <c r="AW12" s="17" t="s">
        <v>0</v>
      </c>
    </row>
    <row r="13" spans="1:55" s="18" customFormat="1" ht="33.75" customHeight="1">
      <c r="A13" s="25" t="s">
        <v>0</v>
      </c>
      <c r="B13" s="21" t="str">
        <f>ButceYil-1&amp;" "&amp;"GERÇEKLEŞME TOPLAMI"</f>
        <v>2020 GERÇEKLEŞME TOPLAMI</v>
      </c>
      <c r="C13" s="21" t="str">
        <f>ButceYil&amp;" "&amp;"BAŞLANGIÇ ÖDENEĞİ"</f>
        <v>2021 BAŞLANGIÇ ÖDENEĞİ</v>
      </c>
      <c r="D13" s="21" t="s">
        <v>4</v>
      </c>
      <c r="E13" s="21" t="s">
        <v>0</v>
      </c>
      <c r="F13" s="21" t="s">
        <v>23</v>
      </c>
      <c r="G13" s="21" t="s">
        <v>0</v>
      </c>
      <c r="H13" s="21" t="s">
        <v>5</v>
      </c>
      <c r="I13" s="21" t="s">
        <v>0</v>
      </c>
      <c r="J13" s="21" t="s">
        <v>24</v>
      </c>
      <c r="K13" s="21" t="s">
        <v>0</v>
      </c>
      <c r="L13" s="21" t="s">
        <v>6</v>
      </c>
      <c r="M13" s="21" t="s">
        <v>0</v>
      </c>
      <c r="N13" s="21" t="s">
        <v>25</v>
      </c>
      <c r="O13" s="21" t="s">
        <v>0</v>
      </c>
      <c r="P13" s="21" t="s">
        <v>7</v>
      </c>
      <c r="Q13" s="21" t="s">
        <v>0</v>
      </c>
      <c r="R13" s="21" t="s">
        <v>26</v>
      </c>
      <c r="S13" s="21" t="s">
        <v>0</v>
      </c>
      <c r="T13" s="21" t="s">
        <v>8</v>
      </c>
      <c r="U13" s="21" t="s">
        <v>0</v>
      </c>
      <c r="V13" s="21" t="s">
        <v>27</v>
      </c>
      <c r="W13" s="21" t="s">
        <v>0</v>
      </c>
      <c r="X13" s="21" t="s">
        <v>9</v>
      </c>
      <c r="Y13" s="21" t="s">
        <v>0</v>
      </c>
      <c r="Z13" s="21" t="s">
        <v>28</v>
      </c>
      <c r="AA13" s="21" t="s">
        <v>0</v>
      </c>
      <c r="AB13" s="21" t="s">
        <v>10</v>
      </c>
      <c r="AC13" s="21" t="s">
        <v>0</v>
      </c>
      <c r="AD13" s="21" t="s">
        <v>29</v>
      </c>
      <c r="AE13" s="21" t="s">
        <v>0</v>
      </c>
      <c r="AF13" s="21" t="s">
        <v>11</v>
      </c>
      <c r="AG13" s="21" t="s">
        <v>0</v>
      </c>
      <c r="AH13" s="21" t="s">
        <v>30</v>
      </c>
      <c r="AI13" s="21" t="s">
        <v>0</v>
      </c>
      <c r="AJ13" s="21" t="s">
        <v>12</v>
      </c>
      <c r="AK13" s="21" t="s">
        <v>0</v>
      </c>
      <c r="AL13" s="21" t="s">
        <v>31</v>
      </c>
      <c r="AM13" s="21" t="s">
        <v>0</v>
      </c>
      <c r="AN13" s="21" t="s">
        <v>13</v>
      </c>
      <c r="AO13" s="21" t="s">
        <v>0</v>
      </c>
      <c r="AP13" s="21" t="s">
        <v>32</v>
      </c>
      <c r="AQ13" s="21" t="s">
        <v>0</v>
      </c>
      <c r="AR13" s="21" t="s">
        <v>14</v>
      </c>
      <c r="AS13" s="21" t="s">
        <v>0</v>
      </c>
      <c r="AT13" s="21" t="s">
        <v>22</v>
      </c>
      <c r="AU13" s="21" t="s">
        <v>0</v>
      </c>
      <c r="AV13" s="21" t="s">
        <v>15</v>
      </c>
      <c r="AW13" s="21" t="s">
        <v>0</v>
      </c>
      <c r="AX13" s="21" t="s">
        <v>16</v>
      </c>
      <c r="AY13" s="21" t="s">
        <v>0</v>
      </c>
      <c r="AZ13" s="21" t="s">
        <v>17</v>
      </c>
      <c r="BA13" s="21" t="s">
        <v>18</v>
      </c>
      <c r="BB13" s="21" t="s">
        <v>0</v>
      </c>
      <c r="BC13" s="21" t="str">
        <f>ButceYil&amp;" "&amp;"YILSONU GERÇEKLEŞME TAHMİNİ"</f>
        <v>2021 YILSONU GERÇEKLEŞME TAHMİNİ</v>
      </c>
    </row>
    <row r="14" spans="1:55" s="18" customFormat="1" ht="16.5" customHeight="1" thickBot="1">
      <c r="A14" s="26" t="s">
        <v>0</v>
      </c>
      <c r="B14" s="22" t="s">
        <v>0</v>
      </c>
      <c r="C14" s="22" t="s">
        <v>0</v>
      </c>
      <c r="D14" s="20">
        <f>ButceYil-1</f>
        <v>2020</v>
      </c>
      <c r="E14" s="20">
        <f>ButceYil</f>
        <v>2021</v>
      </c>
      <c r="F14" s="20">
        <f>ButceYil-1</f>
        <v>2020</v>
      </c>
      <c r="G14" s="20">
        <f>ButceYil</f>
        <v>2021</v>
      </c>
      <c r="H14" s="20">
        <f>ButceYil-1</f>
        <v>2020</v>
      </c>
      <c r="I14" s="20">
        <f>ButceYil</f>
        <v>2021</v>
      </c>
      <c r="J14" s="20">
        <f>ButceYil-1</f>
        <v>2020</v>
      </c>
      <c r="K14" s="20">
        <f>ButceYil</f>
        <v>2021</v>
      </c>
      <c r="L14" s="20">
        <f>ButceYil-1</f>
        <v>2020</v>
      </c>
      <c r="M14" s="20">
        <f>ButceYil</f>
        <v>2021</v>
      </c>
      <c r="N14" s="20">
        <f>ButceYil-1</f>
        <v>2020</v>
      </c>
      <c r="O14" s="20">
        <f>ButceYil</f>
        <v>2021</v>
      </c>
      <c r="P14" s="20">
        <f>ButceYil-1</f>
        <v>2020</v>
      </c>
      <c r="Q14" s="20">
        <f>ButceYil</f>
        <v>2021</v>
      </c>
      <c r="R14" s="20">
        <f>ButceYil-1</f>
        <v>2020</v>
      </c>
      <c r="S14" s="20">
        <f>ButceYil</f>
        <v>2021</v>
      </c>
      <c r="T14" s="20">
        <f>ButceYil-1</f>
        <v>2020</v>
      </c>
      <c r="U14" s="20">
        <f>ButceYil</f>
        <v>2021</v>
      </c>
      <c r="V14" s="20">
        <f>ButceYil-1</f>
        <v>2020</v>
      </c>
      <c r="W14" s="20">
        <f>ButceYil</f>
        <v>2021</v>
      </c>
      <c r="X14" s="20">
        <f>ButceYil-1</f>
        <v>2020</v>
      </c>
      <c r="Y14" s="20">
        <f>ButceYil</f>
        <v>2021</v>
      </c>
      <c r="Z14" s="20">
        <f>ButceYil-1</f>
        <v>2020</v>
      </c>
      <c r="AA14" s="20">
        <f>ButceYil</f>
        <v>2021</v>
      </c>
      <c r="AB14" s="20">
        <f>ButceYil-1</f>
        <v>2020</v>
      </c>
      <c r="AC14" s="20">
        <f>ButceYil</f>
        <v>2021</v>
      </c>
      <c r="AD14" s="20">
        <f>ButceYil-1</f>
        <v>2020</v>
      </c>
      <c r="AE14" s="20">
        <f>ButceYil</f>
        <v>2021</v>
      </c>
      <c r="AF14" s="20">
        <f>ButceYil-1</f>
        <v>2020</v>
      </c>
      <c r="AG14" s="20">
        <f>ButceYil</f>
        <v>2021</v>
      </c>
      <c r="AH14" s="20">
        <f>ButceYil-1</f>
        <v>2020</v>
      </c>
      <c r="AI14" s="20">
        <f>ButceYil</f>
        <v>2021</v>
      </c>
      <c r="AJ14" s="20">
        <f>ButceYil-1</f>
        <v>2020</v>
      </c>
      <c r="AK14" s="20">
        <f>ButceYil</f>
        <v>2021</v>
      </c>
      <c r="AL14" s="20">
        <f>ButceYil-1</f>
        <v>2020</v>
      </c>
      <c r="AM14" s="20">
        <f>ButceYil</f>
        <v>2021</v>
      </c>
      <c r="AN14" s="20">
        <f>ButceYil-1</f>
        <v>2020</v>
      </c>
      <c r="AO14" s="20">
        <f>ButceYil</f>
        <v>2021</v>
      </c>
      <c r="AP14" s="20">
        <f>ButceYil-1</f>
        <v>2020</v>
      </c>
      <c r="AQ14" s="20">
        <f>ButceYil</f>
        <v>2021</v>
      </c>
      <c r="AR14" s="20">
        <f>ButceYil-1</f>
        <v>2020</v>
      </c>
      <c r="AS14" s="20">
        <f>ButceYil</f>
        <v>2021</v>
      </c>
      <c r="AT14" s="20">
        <f>ButceYil-1</f>
        <v>2020</v>
      </c>
      <c r="AU14" s="20">
        <f>ButceYil</f>
        <v>2021</v>
      </c>
      <c r="AV14" s="20">
        <f>ButceYil-1</f>
        <v>2020</v>
      </c>
      <c r="AW14" s="20">
        <f>ButceYil</f>
        <v>2021</v>
      </c>
      <c r="AX14" s="20">
        <f>ButceYil-1</f>
        <v>2020</v>
      </c>
      <c r="AY14" s="20">
        <f>ButceYil</f>
        <v>2021</v>
      </c>
      <c r="AZ14" s="22" t="s">
        <v>0</v>
      </c>
      <c r="BA14" s="20">
        <f>ButceYil-1</f>
        <v>2020</v>
      </c>
      <c r="BB14" s="20">
        <f>ButceYil</f>
        <v>2021</v>
      </c>
      <c r="BC14" s="22" t="s">
        <v>0</v>
      </c>
    </row>
    <row r="15" spans="1:55" ht="24.75" customHeight="1">
      <c r="A15" s="3" t="s">
        <v>19</v>
      </c>
      <c r="B15" s="4">
        <v>164524953.95999998</v>
      </c>
      <c r="C15" s="4">
        <v>195178000</v>
      </c>
      <c r="D15" s="4">
        <v>14254054.399999997</v>
      </c>
      <c r="E15" s="4">
        <v>17066533.63</v>
      </c>
      <c r="F15" s="4">
        <v>26287199.67</v>
      </c>
      <c r="G15" s="4">
        <v>30241569.32</v>
      </c>
      <c r="H15" s="4">
        <f aca="true" t="shared" si="0" ref="H15:H42">IF(F15=0,0,F15-D15)</f>
        <v>12033145.270000005</v>
      </c>
      <c r="I15" s="4">
        <f aca="true" t="shared" si="1" ref="I15:I42">IF(G15=0,0,G15-E15)</f>
        <v>13175035.690000001</v>
      </c>
      <c r="J15" s="4">
        <v>38805697.29</v>
      </c>
      <c r="K15" s="4">
        <v>44467409.839999996</v>
      </c>
      <c r="L15" s="4">
        <f aca="true" t="shared" si="2" ref="L15:L42">IF(J15=0,0,J15-F15)</f>
        <v>12518497.619999997</v>
      </c>
      <c r="M15" s="4">
        <f aca="true" t="shared" si="3" ref="M15:M42">IF(K15=0,0,K15-G15)</f>
        <v>14225840.519999996</v>
      </c>
      <c r="N15" s="4">
        <v>52980993.24</v>
      </c>
      <c r="O15" s="4">
        <v>58244105.98</v>
      </c>
      <c r="P15" s="4">
        <f aca="true" t="shared" si="4" ref="P15:P42">IF(N15=0,0,N15-J15)</f>
        <v>14175295.950000003</v>
      </c>
      <c r="Q15" s="4">
        <f aca="true" t="shared" si="5" ref="Q15:Q42">IF(O15=0,0,O15-K15)</f>
        <v>13776696.14</v>
      </c>
      <c r="R15" s="4">
        <v>65406578.07000001</v>
      </c>
      <c r="S15" s="4">
        <v>76256773.5</v>
      </c>
      <c r="T15" s="4">
        <f aca="true" t="shared" si="6" ref="T15:T42">IF(R15=0,0,R15-N15)</f>
        <v>12425584.830000006</v>
      </c>
      <c r="U15" s="4">
        <f aca="true" t="shared" si="7" ref="U15:U42">IF(S15=0,0,S15-O15)</f>
        <v>18012667.520000003</v>
      </c>
      <c r="V15" s="4">
        <v>78376653.2</v>
      </c>
      <c r="W15" s="4">
        <v>91574722.33999999</v>
      </c>
      <c r="X15" s="4">
        <f aca="true" t="shared" si="8" ref="X15:X42">IF(V15=0,0,V15-R15)</f>
        <v>12970075.129999995</v>
      </c>
      <c r="Y15" s="4">
        <f aca="true" t="shared" si="9" ref="Y15:Y42">IF(W15=0,0,W15-S15)</f>
        <v>15317948.839999989</v>
      </c>
      <c r="Z15" s="4">
        <v>93736764.96</v>
      </c>
      <c r="AA15" s="4">
        <v>106520188.68999998</v>
      </c>
      <c r="AB15" s="4">
        <f aca="true" t="shared" si="10" ref="AB15:AB42">IF(Z15=0,0,Z15-V15)</f>
        <v>15360111.75999999</v>
      </c>
      <c r="AC15" s="4">
        <f aca="true" t="shared" si="11" ref="AC15:AC42">IF(AA15=0,0,AA15-W15)</f>
        <v>14945466.349999994</v>
      </c>
      <c r="AD15" s="4">
        <v>106087174.35</v>
      </c>
      <c r="AE15" s="4">
        <v>0</v>
      </c>
      <c r="AF15" s="4">
        <f aca="true" t="shared" si="12" ref="AF15:AF42">IF(AD15=0,0,AD15-Z15)</f>
        <v>12350409.39</v>
      </c>
      <c r="AG15" s="4">
        <f aca="true" t="shared" si="13" ref="AG15:AG42">IF(AE15=0,0,AE15-AA15)</f>
        <v>0</v>
      </c>
      <c r="AH15" s="4">
        <v>119783205.72999999</v>
      </c>
      <c r="AI15" s="4">
        <v>0</v>
      </c>
      <c r="AJ15" s="4">
        <f aca="true" t="shared" si="14" ref="AJ15:AJ42">IF(AH15=0,0,AH15-AD15)</f>
        <v>13696031.379999995</v>
      </c>
      <c r="AK15" s="4">
        <f aca="true" t="shared" si="15" ref="AK15:AK42">IF(AI15=0,0,AI15-AE15)</f>
        <v>0</v>
      </c>
      <c r="AL15" s="4">
        <v>134071545.85999998</v>
      </c>
      <c r="AM15" s="4">
        <v>0</v>
      </c>
      <c r="AN15" s="4">
        <f aca="true" t="shared" si="16" ref="AN15:AN42">IF(AL15=0,0,AL15-AH15)</f>
        <v>14288340.129999995</v>
      </c>
      <c r="AO15" s="4">
        <f aca="true" t="shared" si="17" ref="AO15:AO42">IF(AM15=0,0,AM15-AI15)</f>
        <v>0</v>
      </c>
      <c r="AP15" s="4">
        <v>145546609.42999998</v>
      </c>
      <c r="AQ15" s="4">
        <v>0</v>
      </c>
      <c r="AR15" s="4">
        <f aca="true" t="shared" si="18" ref="AR15:AR42">IF(AP15=0,0,AP15-AL15)</f>
        <v>11475063.569999993</v>
      </c>
      <c r="AS15" s="4">
        <f aca="true" t="shared" si="19" ref="AS15:AS42">IF(AQ15=0,0,AQ15-AM15)</f>
        <v>0</v>
      </c>
      <c r="AT15" s="4">
        <v>164524953.95999998</v>
      </c>
      <c r="AU15" s="4">
        <v>0</v>
      </c>
      <c r="AV15" s="4">
        <f aca="true" t="shared" si="20" ref="AV15:AV42">IF(AT15=0,0,AT15-AP15)</f>
        <v>18978344.53</v>
      </c>
      <c r="AW15" s="4">
        <f aca="true" t="shared" si="21" ref="AW15:AW42">IF(AU15=0,0,AU15-AQ15)</f>
        <v>0</v>
      </c>
      <c r="AX15" s="4">
        <f aca="true" t="shared" si="22" ref="AX15:AX42">D15+H15+L15+P15+T15+X15+AB15+AF15+AJ15+AN15+AR15+AV15</f>
        <v>164524953.95999998</v>
      </c>
      <c r="AY15" s="4">
        <f aca="true" t="shared" si="23" ref="AY15:AY42">E15+I15+M15+Q15+U15+Y15+AC15+AG15+AK15+AO15+AS15+AW15</f>
        <v>106520188.68999998</v>
      </c>
      <c r="AZ15" s="5">
        <f aca="true" t="shared" si="24" ref="AZ15:AZ42">IF(AY15=0,0,IF(AX15=0,0,(AY15-AX15)/AX15*100))</f>
        <v>-35.25590731002567</v>
      </c>
      <c r="BA15" s="5">
        <f aca="true" t="shared" si="25" ref="BA15:BA42">IF(AX15=0,0,IF(B15=0,0,AX15/B15*100))</f>
        <v>100</v>
      </c>
      <c r="BB15" s="5">
        <f aca="true" t="shared" si="26" ref="BB15:BB42">IF(AY15=0,0,IF(C15=0,0,AY15/C15*100))</f>
        <v>54.575919770670865</v>
      </c>
      <c r="BC15" s="4">
        <v>0</v>
      </c>
    </row>
    <row r="16" spans="1:55" ht="24.75" customHeight="1">
      <c r="A16" s="3" t="s">
        <v>35</v>
      </c>
      <c r="B16" s="4">
        <v>111511947.68999998</v>
      </c>
      <c r="C16" s="4">
        <v>124523000</v>
      </c>
      <c r="D16" s="4">
        <v>11537312.589999998</v>
      </c>
      <c r="E16" s="4">
        <v>14381867.22</v>
      </c>
      <c r="F16" s="4">
        <v>20226946.480000004</v>
      </c>
      <c r="G16" s="4">
        <v>24760752.709999997</v>
      </c>
      <c r="H16" s="4">
        <f t="shared" si="0"/>
        <v>8689633.890000006</v>
      </c>
      <c r="I16" s="4">
        <f t="shared" si="1"/>
        <v>10378885.489999996</v>
      </c>
      <c r="J16" s="4">
        <v>28428840.85</v>
      </c>
      <c r="K16" s="4">
        <v>35404120.33</v>
      </c>
      <c r="L16" s="4">
        <f t="shared" si="2"/>
        <v>8201894.369999997</v>
      </c>
      <c r="M16" s="4">
        <f t="shared" si="3"/>
        <v>10643367.620000001</v>
      </c>
      <c r="N16" s="4">
        <v>37322011.96</v>
      </c>
      <c r="O16" s="4">
        <v>45528286.99999999</v>
      </c>
      <c r="P16" s="4">
        <f t="shared" si="4"/>
        <v>8893171.11</v>
      </c>
      <c r="Q16" s="4">
        <f t="shared" si="5"/>
        <v>10124166.669999994</v>
      </c>
      <c r="R16" s="4">
        <v>46909084.04000001</v>
      </c>
      <c r="S16" s="4">
        <v>60097451.32</v>
      </c>
      <c r="T16" s="4">
        <f t="shared" si="6"/>
        <v>9587072.080000006</v>
      </c>
      <c r="U16" s="4">
        <f t="shared" si="7"/>
        <v>14569164.320000008</v>
      </c>
      <c r="V16" s="4">
        <v>56289404.160000004</v>
      </c>
      <c r="W16" s="4">
        <v>71312075.14</v>
      </c>
      <c r="X16" s="4">
        <f t="shared" si="8"/>
        <v>9380320.119999997</v>
      </c>
      <c r="Y16" s="4">
        <f t="shared" si="9"/>
        <v>11214623.82</v>
      </c>
      <c r="Z16" s="4">
        <v>66049527.22</v>
      </c>
      <c r="AA16" s="4">
        <v>83087206.03</v>
      </c>
      <c r="AB16" s="4">
        <f t="shared" si="10"/>
        <v>9760123.059999995</v>
      </c>
      <c r="AC16" s="4">
        <f t="shared" si="11"/>
        <v>11775130.89</v>
      </c>
      <c r="AD16" s="4">
        <v>75607504.61999999</v>
      </c>
      <c r="AE16" s="4">
        <v>0</v>
      </c>
      <c r="AF16" s="4">
        <f t="shared" si="12"/>
        <v>9557977.399999991</v>
      </c>
      <c r="AG16" s="4">
        <f t="shared" si="13"/>
        <v>0</v>
      </c>
      <c r="AH16" s="4">
        <v>84638946.20999998</v>
      </c>
      <c r="AI16" s="4">
        <v>0</v>
      </c>
      <c r="AJ16" s="4">
        <f t="shared" si="14"/>
        <v>9031441.589999989</v>
      </c>
      <c r="AK16" s="4">
        <f t="shared" si="15"/>
        <v>0</v>
      </c>
      <c r="AL16" s="4">
        <v>94046171.60999998</v>
      </c>
      <c r="AM16" s="4">
        <v>0</v>
      </c>
      <c r="AN16" s="4">
        <f t="shared" si="16"/>
        <v>9407225.400000006</v>
      </c>
      <c r="AO16" s="4">
        <f t="shared" si="17"/>
        <v>0</v>
      </c>
      <c r="AP16" s="4">
        <v>102773361.70999998</v>
      </c>
      <c r="AQ16" s="4">
        <v>0</v>
      </c>
      <c r="AR16" s="4">
        <f t="shared" si="18"/>
        <v>8727190.099999994</v>
      </c>
      <c r="AS16" s="4">
        <f t="shared" si="19"/>
        <v>0</v>
      </c>
      <c r="AT16" s="4">
        <v>111511947.68999998</v>
      </c>
      <c r="AU16" s="4">
        <v>0</v>
      </c>
      <c r="AV16" s="4">
        <f t="shared" si="20"/>
        <v>8738585.980000004</v>
      </c>
      <c r="AW16" s="4">
        <f t="shared" si="21"/>
        <v>0</v>
      </c>
      <c r="AX16" s="4">
        <f t="shared" si="22"/>
        <v>111511947.68999998</v>
      </c>
      <c r="AY16" s="4">
        <f t="shared" si="23"/>
        <v>83087206.03</v>
      </c>
      <c r="AZ16" s="5">
        <f t="shared" si="24"/>
        <v>-25.490310454463543</v>
      </c>
      <c r="BA16" s="5">
        <f t="shared" si="25"/>
        <v>100</v>
      </c>
      <c r="BB16" s="5">
        <f t="shared" si="26"/>
        <v>66.72438507745557</v>
      </c>
      <c r="BC16" s="4">
        <v>0</v>
      </c>
    </row>
    <row r="17" spans="1:55" ht="24.75" customHeight="1">
      <c r="A17" s="6" t="s">
        <v>36</v>
      </c>
      <c r="B17" s="7">
        <v>96560058.6</v>
      </c>
      <c r="C17" s="7">
        <v>105121000</v>
      </c>
      <c r="D17" s="7">
        <v>10002189.04</v>
      </c>
      <c r="E17" s="7">
        <v>12635212.92</v>
      </c>
      <c r="F17" s="7">
        <v>17604285.41</v>
      </c>
      <c r="G17" s="7">
        <v>21802808.06</v>
      </c>
      <c r="H17" s="7">
        <f t="shared" si="0"/>
        <v>7602096.370000001</v>
      </c>
      <c r="I17" s="7">
        <f t="shared" si="1"/>
        <v>9167595.139999999</v>
      </c>
      <c r="J17" s="7">
        <v>24766008.47</v>
      </c>
      <c r="K17" s="7">
        <v>31362325.31</v>
      </c>
      <c r="L17" s="7">
        <f t="shared" si="2"/>
        <v>7161723.059999999</v>
      </c>
      <c r="M17" s="7">
        <f t="shared" si="3"/>
        <v>9559517.25</v>
      </c>
      <c r="N17" s="7">
        <v>32612453.31</v>
      </c>
      <c r="O17" s="7">
        <v>40339587.23</v>
      </c>
      <c r="P17" s="7">
        <f t="shared" si="4"/>
        <v>7846444.84</v>
      </c>
      <c r="Q17" s="7">
        <f t="shared" si="5"/>
        <v>8977261.919999998</v>
      </c>
      <c r="R17" s="7">
        <v>40702001.78</v>
      </c>
      <c r="S17" s="7">
        <v>50522061.43</v>
      </c>
      <c r="T17" s="7">
        <f t="shared" si="6"/>
        <v>8089548.4700000025</v>
      </c>
      <c r="U17" s="7">
        <f t="shared" si="7"/>
        <v>10182474.200000003</v>
      </c>
      <c r="V17" s="7">
        <v>48954808.78</v>
      </c>
      <c r="W17" s="7">
        <v>60120762.88</v>
      </c>
      <c r="X17" s="7">
        <f t="shared" si="8"/>
        <v>8252807</v>
      </c>
      <c r="Y17" s="7">
        <f t="shared" si="9"/>
        <v>9598701.450000003</v>
      </c>
      <c r="Z17" s="7">
        <v>57084077.22</v>
      </c>
      <c r="AA17" s="7">
        <v>69810919.66</v>
      </c>
      <c r="AB17" s="7">
        <f t="shared" si="10"/>
        <v>8129268.439999998</v>
      </c>
      <c r="AC17" s="7">
        <f t="shared" si="11"/>
        <v>9690156.779999994</v>
      </c>
      <c r="AD17" s="7">
        <v>65373186.49</v>
      </c>
      <c r="AE17" s="7">
        <v>0</v>
      </c>
      <c r="AF17" s="7">
        <f t="shared" si="12"/>
        <v>8289109.270000003</v>
      </c>
      <c r="AG17" s="7">
        <f t="shared" si="13"/>
        <v>0</v>
      </c>
      <c r="AH17" s="7">
        <v>73275886.88</v>
      </c>
      <c r="AI17" s="7">
        <v>0</v>
      </c>
      <c r="AJ17" s="7">
        <f t="shared" si="14"/>
        <v>7902700.389999993</v>
      </c>
      <c r="AK17" s="7">
        <f t="shared" si="15"/>
        <v>0</v>
      </c>
      <c r="AL17" s="7">
        <v>81641250.25</v>
      </c>
      <c r="AM17" s="7">
        <v>0</v>
      </c>
      <c r="AN17" s="7">
        <f t="shared" si="16"/>
        <v>8365363.370000005</v>
      </c>
      <c r="AO17" s="7">
        <f t="shared" si="17"/>
        <v>0</v>
      </c>
      <c r="AP17" s="7">
        <v>89267251.85</v>
      </c>
      <c r="AQ17" s="7">
        <v>0</v>
      </c>
      <c r="AR17" s="7">
        <f t="shared" si="18"/>
        <v>7626001.599999994</v>
      </c>
      <c r="AS17" s="7">
        <f t="shared" si="19"/>
        <v>0</v>
      </c>
      <c r="AT17" s="7">
        <v>96560058.6</v>
      </c>
      <c r="AU17" s="7">
        <v>0</v>
      </c>
      <c r="AV17" s="7">
        <f t="shared" si="20"/>
        <v>7292806.75</v>
      </c>
      <c r="AW17" s="7">
        <f t="shared" si="21"/>
        <v>0</v>
      </c>
      <c r="AX17" s="7">
        <f t="shared" si="22"/>
        <v>96560058.6</v>
      </c>
      <c r="AY17" s="7">
        <f t="shared" si="23"/>
        <v>69810919.66</v>
      </c>
      <c r="AZ17" s="8">
        <f t="shared" si="24"/>
        <v>-27.702074054043706</v>
      </c>
      <c r="BA17" s="8">
        <f t="shared" si="25"/>
        <v>100</v>
      </c>
      <c r="BB17" s="8">
        <f t="shared" si="26"/>
        <v>66.41006046365617</v>
      </c>
      <c r="BC17" s="7">
        <v>0</v>
      </c>
    </row>
    <row r="18" spans="1:55" ht="24.75" customHeight="1">
      <c r="A18" s="6" t="s">
        <v>37</v>
      </c>
      <c r="B18" s="7">
        <v>328781.35</v>
      </c>
      <c r="C18" s="7">
        <v>452000</v>
      </c>
      <c r="D18" s="7">
        <v>15421.35</v>
      </c>
      <c r="E18" s="7">
        <v>17000</v>
      </c>
      <c r="F18" s="7">
        <v>48621.35</v>
      </c>
      <c r="G18" s="7">
        <v>34000</v>
      </c>
      <c r="H18" s="7">
        <f t="shared" si="0"/>
        <v>33200</v>
      </c>
      <c r="I18" s="7">
        <f t="shared" si="1"/>
        <v>17000</v>
      </c>
      <c r="J18" s="7">
        <v>81821.35</v>
      </c>
      <c r="K18" s="7">
        <v>73333.33</v>
      </c>
      <c r="L18" s="7">
        <f t="shared" si="2"/>
        <v>33200.00000000001</v>
      </c>
      <c r="M18" s="7">
        <f t="shared" si="3"/>
        <v>39333.33</v>
      </c>
      <c r="N18" s="7">
        <v>115021.35</v>
      </c>
      <c r="O18" s="7">
        <v>100333.33</v>
      </c>
      <c r="P18" s="7">
        <f t="shared" si="4"/>
        <v>33200</v>
      </c>
      <c r="Q18" s="7">
        <f t="shared" si="5"/>
        <v>27000</v>
      </c>
      <c r="R18" s="7">
        <v>148221.35</v>
      </c>
      <c r="S18" s="7">
        <v>100333.33</v>
      </c>
      <c r="T18" s="7">
        <f t="shared" si="6"/>
        <v>33200</v>
      </c>
      <c r="U18" s="7">
        <f t="shared" si="7"/>
        <v>0</v>
      </c>
      <c r="V18" s="7">
        <v>181421.35</v>
      </c>
      <c r="W18" s="7">
        <v>127333.33</v>
      </c>
      <c r="X18" s="7">
        <f t="shared" si="8"/>
        <v>33200</v>
      </c>
      <c r="Y18" s="7">
        <f t="shared" si="9"/>
        <v>27000</v>
      </c>
      <c r="Z18" s="7">
        <v>214621.35</v>
      </c>
      <c r="AA18" s="7">
        <v>154333.33</v>
      </c>
      <c r="AB18" s="7">
        <f t="shared" si="10"/>
        <v>33200</v>
      </c>
      <c r="AC18" s="7">
        <f t="shared" si="11"/>
        <v>26999.999999999985</v>
      </c>
      <c r="AD18" s="7">
        <v>247821.35</v>
      </c>
      <c r="AE18" s="7">
        <v>0</v>
      </c>
      <c r="AF18" s="7">
        <f t="shared" si="12"/>
        <v>33200</v>
      </c>
      <c r="AG18" s="7">
        <f t="shared" si="13"/>
        <v>0</v>
      </c>
      <c r="AH18" s="7">
        <v>276701.35</v>
      </c>
      <c r="AI18" s="7">
        <v>0</v>
      </c>
      <c r="AJ18" s="7">
        <f t="shared" si="14"/>
        <v>28879.99999999997</v>
      </c>
      <c r="AK18" s="7">
        <f t="shared" si="15"/>
        <v>0</v>
      </c>
      <c r="AL18" s="7">
        <v>294781.35</v>
      </c>
      <c r="AM18" s="7">
        <v>0</v>
      </c>
      <c r="AN18" s="7">
        <f t="shared" si="16"/>
        <v>18080</v>
      </c>
      <c r="AO18" s="7">
        <f t="shared" si="17"/>
        <v>0</v>
      </c>
      <c r="AP18" s="7">
        <v>311781.35</v>
      </c>
      <c r="AQ18" s="7">
        <v>0</v>
      </c>
      <c r="AR18" s="7">
        <f t="shared" si="18"/>
        <v>17000</v>
      </c>
      <c r="AS18" s="7">
        <f t="shared" si="19"/>
        <v>0</v>
      </c>
      <c r="AT18" s="7">
        <v>328781.35</v>
      </c>
      <c r="AU18" s="7">
        <v>0</v>
      </c>
      <c r="AV18" s="7">
        <f t="shared" si="20"/>
        <v>17000</v>
      </c>
      <c r="AW18" s="7">
        <f t="shared" si="21"/>
        <v>0</v>
      </c>
      <c r="AX18" s="7">
        <f t="shared" si="22"/>
        <v>328781.35</v>
      </c>
      <c r="AY18" s="7">
        <f t="shared" si="23"/>
        <v>154333.33</v>
      </c>
      <c r="AZ18" s="8">
        <f t="shared" si="24"/>
        <v>-53.05897673332141</v>
      </c>
      <c r="BA18" s="8">
        <f t="shared" si="25"/>
        <v>100</v>
      </c>
      <c r="BB18" s="8">
        <f t="shared" si="26"/>
        <v>34.14454203539823</v>
      </c>
      <c r="BC18" s="7">
        <v>0</v>
      </c>
    </row>
    <row r="19" spans="1:55" ht="24.75" customHeight="1">
      <c r="A19" s="6" t="s">
        <v>38</v>
      </c>
      <c r="B19" s="7">
        <v>14571128.78</v>
      </c>
      <c r="C19" s="7">
        <v>18623000</v>
      </c>
      <c r="D19" s="7">
        <v>1518746.78</v>
      </c>
      <c r="E19" s="7">
        <v>1729654.3</v>
      </c>
      <c r="F19" s="7">
        <v>2555751.26</v>
      </c>
      <c r="G19" s="7">
        <v>2923944.65</v>
      </c>
      <c r="H19" s="7">
        <f t="shared" si="0"/>
        <v>1037004.4799999997</v>
      </c>
      <c r="I19" s="7">
        <f t="shared" si="1"/>
        <v>1194290.3499999999</v>
      </c>
      <c r="J19" s="7">
        <v>3543024.57</v>
      </c>
      <c r="K19" s="7">
        <v>3968461.69</v>
      </c>
      <c r="L19" s="7">
        <f t="shared" si="2"/>
        <v>987273.31</v>
      </c>
      <c r="M19" s="7">
        <f t="shared" si="3"/>
        <v>1044517.04</v>
      </c>
      <c r="N19" s="7">
        <v>4542558.34</v>
      </c>
      <c r="O19" s="7">
        <v>5088366.44</v>
      </c>
      <c r="P19" s="7">
        <f t="shared" si="4"/>
        <v>999533.77</v>
      </c>
      <c r="Q19" s="7">
        <f t="shared" si="5"/>
        <v>1119904.7500000005</v>
      </c>
      <c r="R19" s="7">
        <v>6006881.95</v>
      </c>
      <c r="S19" s="7">
        <v>9475056.56</v>
      </c>
      <c r="T19" s="7">
        <f t="shared" si="6"/>
        <v>1464323.6100000003</v>
      </c>
      <c r="U19" s="7">
        <f t="shared" si="7"/>
        <v>4386690.12</v>
      </c>
      <c r="V19" s="7">
        <v>7101195.07</v>
      </c>
      <c r="W19" s="7">
        <v>11059734.81</v>
      </c>
      <c r="X19" s="7">
        <f t="shared" si="8"/>
        <v>1094313.12</v>
      </c>
      <c r="Y19" s="7">
        <f t="shared" si="9"/>
        <v>1584678.25</v>
      </c>
      <c r="Z19" s="7">
        <v>8698849.69</v>
      </c>
      <c r="AA19" s="7">
        <v>13115978.06</v>
      </c>
      <c r="AB19" s="7">
        <f t="shared" si="10"/>
        <v>1597654.6199999992</v>
      </c>
      <c r="AC19" s="7">
        <f t="shared" si="11"/>
        <v>2056243.25</v>
      </c>
      <c r="AD19" s="7">
        <v>9934517.82</v>
      </c>
      <c r="AE19" s="7">
        <v>0</v>
      </c>
      <c r="AF19" s="7">
        <f t="shared" si="12"/>
        <v>1235668.1300000008</v>
      </c>
      <c r="AG19" s="7">
        <f t="shared" si="13"/>
        <v>0</v>
      </c>
      <c r="AH19" s="7">
        <v>11034379.02</v>
      </c>
      <c r="AI19" s="7">
        <v>0</v>
      </c>
      <c r="AJ19" s="7">
        <f t="shared" si="14"/>
        <v>1099861.1999999993</v>
      </c>
      <c r="AK19" s="7">
        <f t="shared" si="15"/>
        <v>0</v>
      </c>
      <c r="AL19" s="7">
        <v>12058161.05</v>
      </c>
      <c r="AM19" s="7">
        <v>0</v>
      </c>
      <c r="AN19" s="7">
        <f t="shared" si="16"/>
        <v>1023782.0300000012</v>
      </c>
      <c r="AO19" s="7">
        <f t="shared" si="17"/>
        <v>0</v>
      </c>
      <c r="AP19" s="7">
        <v>13142349.55</v>
      </c>
      <c r="AQ19" s="7">
        <v>0</v>
      </c>
      <c r="AR19" s="7">
        <f t="shared" si="18"/>
        <v>1084188.5</v>
      </c>
      <c r="AS19" s="7">
        <f t="shared" si="19"/>
        <v>0</v>
      </c>
      <c r="AT19" s="7">
        <v>14571128.78</v>
      </c>
      <c r="AU19" s="7">
        <v>0</v>
      </c>
      <c r="AV19" s="7">
        <f t="shared" si="20"/>
        <v>1428779.2299999986</v>
      </c>
      <c r="AW19" s="7">
        <f t="shared" si="21"/>
        <v>0</v>
      </c>
      <c r="AX19" s="7">
        <f t="shared" si="22"/>
        <v>14571128.78</v>
      </c>
      <c r="AY19" s="7">
        <f t="shared" si="23"/>
        <v>13115978.06</v>
      </c>
      <c r="AZ19" s="8">
        <f t="shared" si="24"/>
        <v>-9.986533932754101</v>
      </c>
      <c r="BA19" s="8">
        <f t="shared" si="25"/>
        <v>100</v>
      </c>
      <c r="BB19" s="8">
        <f t="shared" si="26"/>
        <v>70.42892154862267</v>
      </c>
      <c r="BC19" s="7">
        <v>0</v>
      </c>
    </row>
    <row r="20" spans="1:55" ht="24.75" customHeight="1">
      <c r="A20" s="6" t="s">
        <v>39</v>
      </c>
      <c r="B20" s="7">
        <v>51978.96</v>
      </c>
      <c r="C20" s="7">
        <v>327000</v>
      </c>
      <c r="D20" s="7">
        <v>955.42</v>
      </c>
      <c r="E20" s="7">
        <v>0</v>
      </c>
      <c r="F20" s="7">
        <v>18288.46</v>
      </c>
      <c r="G20" s="7">
        <v>0</v>
      </c>
      <c r="H20" s="7">
        <f t="shared" si="0"/>
        <v>17333.04</v>
      </c>
      <c r="I20" s="7">
        <f t="shared" si="1"/>
        <v>0</v>
      </c>
      <c r="J20" s="7">
        <v>37986.46</v>
      </c>
      <c r="K20" s="7">
        <v>0</v>
      </c>
      <c r="L20" s="7">
        <f t="shared" si="2"/>
        <v>19698</v>
      </c>
      <c r="M20" s="7">
        <f t="shared" si="3"/>
        <v>0</v>
      </c>
      <c r="N20" s="7">
        <v>51978.96</v>
      </c>
      <c r="O20" s="7">
        <v>0</v>
      </c>
      <c r="P20" s="7">
        <f t="shared" si="4"/>
        <v>13992.5</v>
      </c>
      <c r="Q20" s="7">
        <f t="shared" si="5"/>
        <v>0</v>
      </c>
      <c r="R20" s="7">
        <v>51978.96</v>
      </c>
      <c r="S20" s="7">
        <v>0</v>
      </c>
      <c r="T20" s="7">
        <f t="shared" si="6"/>
        <v>0</v>
      </c>
      <c r="U20" s="7">
        <f t="shared" si="7"/>
        <v>0</v>
      </c>
      <c r="V20" s="7">
        <v>51978.96</v>
      </c>
      <c r="W20" s="7">
        <v>4244.12</v>
      </c>
      <c r="X20" s="7">
        <f t="shared" si="8"/>
        <v>0</v>
      </c>
      <c r="Y20" s="7">
        <f t="shared" si="9"/>
        <v>4244.12</v>
      </c>
      <c r="Z20" s="7">
        <v>51978.96</v>
      </c>
      <c r="AA20" s="7">
        <v>5974.98</v>
      </c>
      <c r="AB20" s="7">
        <f t="shared" si="10"/>
        <v>0</v>
      </c>
      <c r="AC20" s="7">
        <f t="shared" si="11"/>
        <v>1730.8599999999997</v>
      </c>
      <c r="AD20" s="7">
        <v>51978.96</v>
      </c>
      <c r="AE20" s="7">
        <v>0</v>
      </c>
      <c r="AF20" s="7">
        <f t="shared" si="12"/>
        <v>0</v>
      </c>
      <c r="AG20" s="7">
        <f t="shared" si="13"/>
        <v>0</v>
      </c>
      <c r="AH20" s="7">
        <v>51978.96</v>
      </c>
      <c r="AI20" s="7">
        <v>0</v>
      </c>
      <c r="AJ20" s="7">
        <f t="shared" si="14"/>
        <v>0</v>
      </c>
      <c r="AK20" s="7">
        <f t="shared" si="15"/>
        <v>0</v>
      </c>
      <c r="AL20" s="7">
        <v>51978.96</v>
      </c>
      <c r="AM20" s="7">
        <v>0</v>
      </c>
      <c r="AN20" s="7">
        <f t="shared" si="16"/>
        <v>0</v>
      </c>
      <c r="AO20" s="7">
        <f t="shared" si="17"/>
        <v>0</v>
      </c>
      <c r="AP20" s="7">
        <v>51978.96</v>
      </c>
      <c r="AQ20" s="7">
        <v>0</v>
      </c>
      <c r="AR20" s="7">
        <f t="shared" si="18"/>
        <v>0</v>
      </c>
      <c r="AS20" s="7">
        <f t="shared" si="19"/>
        <v>0</v>
      </c>
      <c r="AT20" s="7">
        <v>51978.96</v>
      </c>
      <c r="AU20" s="7">
        <v>0</v>
      </c>
      <c r="AV20" s="7">
        <f t="shared" si="20"/>
        <v>0</v>
      </c>
      <c r="AW20" s="7">
        <f t="shared" si="21"/>
        <v>0</v>
      </c>
      <c r="AX20" s="7">
        <f t="shared" si="22"/>
        <v>51978.96</v>
      </c>
      <c r="AY20" s="7">
        <f t="shared" si="23"/>
        <v>5974.98</v>
      </c>
      <c r="AZ20" s="8">
        <f t="shared" si="24"/>
        <v>-88.50500279343795</v>
      </c>
      <c r="BA20" s="8">
        <f t="shared" si="25"/>
        <v>100</v>
      </c>
      <c r="BB20" s="8">
        <f t="shared" si="26"/>
        <v>1.8272110091743117</v>
      </c>
      <c r="BC20" s="7">
        <v>0</v>
      </c>
    </row>
    <row r="21" spans="1:55" ht="24.75" customHeight="1">
      <c r="A21" s="3" t="s">
        <v>40</v>
      </c>
      <c r="B21" s="4">
        <v>15828584.019999998</v>
      </c>
      <c r="C21" s="4">
        <v>18013000</v>
      </c>
      <c r="D21" s="4">
        <v>1795244.58</v>
      </c>
      <c r="E21" s="4">
        <v>2174220.5799999996</v>
      </c>
      <c r="F21" s="4">
        <v>3036249.68</v>
      </c>
      <c r="G21" s="4">
        <v>3653729.44</v>
      </c>
      <c r="H21" s="4">
        <f t="shared" si="0"/>
        <v>1241005.1</v>
      </c>
      <c r="I21" s="4">
        <f t="shared" si="1"/>
        <v>1479508.8600000003</v>
      </c>
      <c r="J21" s="4">
        <v>4265609.96</v>
      </c>
      <c r="K21" s="4">
        <v>5124988.78</v>
      </c>
      <c r="L21" s="4">
        <f t="shared" si="2"/>
        <v>1229360.2799999998</v>
      </c>
      <c r="M21" s="4">
        <f t="shared" si="3"/>
        <v>1471259.3400000003</v>
      </c>
      <c r="N21" s="4">
        <v>5498530.82</v>
      </c>
      <c r="O21" s="4">
        <v>6572985.77</v>
      </c>
      <c r="P21" s="4">
        <f t="shared" si="4"/>
        <v>1232920.8600000003</v>
      </c>
      <c r="Q21" s="4">
        <f t="shared" si="5"/>
        <v>1447996.9899999993</v>
      </c>
      <c r="R21" s="4">
        <v>6825604.2</v>
      </c>
      <c r="S21" s="4">
        <v>8793523.75</v>
      </c>
      <c r="T21" s="4">
        <f t="shared" si="6"/>
        <v>1327073.38</v>
      </c>
      <c r="U21" s="4">
        <f t="shared" si="7"/>
        <v>2220537.9800000004</v>
      </c>
      <c r="V21" s="4">
        <v>8086873.18</v>
      </c>
      <c r="W21" s="4">
        <v>10348667.94</v>
      </c>
      <c r="X21" s="4">
        <f t="shared" si="8"/>
        <v>1261268.9799999995</v>
      </c>
      <c r="Y21" s="4">
        <f t="shared" si="9"/>
        <v>1555144.1899999995</v>
      </c>
      <c r="Z21" s="4">
        <v>9534092.940000001</v>
      </c>
      <c r="AA21" s="4">
        <v>12152206.24</v>
      </c>
      <c r="AB21" s="4">
        <f t="shared" si="10"/>
        <v>1447219.7600000016</v>
      </c>
      <c r="AC21" s="4">
        <f t="shared" si="11"/>
        <v>1803538.3000000007</v>
      </c>
      <c r="AD21" s="4">
        <v>10931247.68</v>
      </c>
      <c r="AE21" s="4">
        <v>0</v>
      </c>
      <c r="AF21" s="4">
        <f t="shared" si="12"/>
        <v>1397154.7399999984</v>
      </c>
      <c r="AG21" s="4">
        <f t="shared" si="13"/>
        <v>0</v>
      </c>
      <c r="AH21" s="4">
        <v>12271552.45</v>
      </c>
      <c r="AI21" s="4">
        <v>0</v>
      </c>
      <c r="AJ21" s="4">
        <f t="shared" si="14"/>
        <v>1340304.7699999996</v>
      </c>
      <c r="AK21" s="4">
        <f t="shared" si="15"/>
        <v>0</v>
      </c>
      <c r="AL21" s="4">
        <v>13579893.989999998</v>
      </c>
      <c r="AM21" s="4">
        <v>0</v>
      </c>
      <c r="AN21" s="4">
        <f t="shared" si="16"/>
        <v>1308341.539999999</v>
      </c>
      <c r="AO21" s="4">
        <f t="shared" si="17"/>
        <v>0</v>
      </c>
      <c r="AP21" s="4">
        <v>14909713.949999997</v>
      </c>
      <c r="AQ21" s="4">
        <v>0</v>
      </c>
      <c r="AR21" s="4">
        <f t="shared" si="18"/>
        <v>1329819.959999999</v>
      </c>
      <c r="AS21" s="4">
        <f t="shared" si="19"/>
        <v>0</v>
      </c>
      <c r="AT21" s="4">
        <v>15828584.019999998</v>
      </c>
      <c r="AU21" s="4">
        <v>0</v>
      </c>
      <c r="AV21" s="4">
        <f t="shared" si="20"/>
        <v>918870.0700000003</v>
      </c>
      <c r="AW21" s="4">
        <f t="shared" si="21"/>
        <v>0</v>
      </c>
      <c r="AX21" s="4">
        <f t="shared" si="22"/>
        <v>15828584.019999998</v>
      </c>
      <c r="AY21" s="4">
        <f t="shared" si="23"/>
        <v>12152206.24</v>
      </c>
      <c r="AZ21" s="5">
        <f t="shared" si="24"/>
        <v>-23.226194935407733</v>
      </c>
      <c r="BA21" s="5">
        <f t="shared" si="25"/>
        <v>100</v>
      </c>
      <c r="BB21" s="5">
        <f t="shared" si="26"/>
        <v>67.46353322600345</v>
      </c>
      <c r="BC21" s="4">
        <v>0</v>
      </c>
    </row>
    <row r="22" spans="1:55" ht="24.75" customHeight="1">
      <c r="A22" s="6" t="s">
        <v>41</v>
      </c>
      <c r="B22" s="7">
        <v>12590338.37</v>
      </c>
      <c r="C22" s="7">
        <v>13697000</v>
      </c>
      <c r="D22" s="7">
        <v>1455759.49</v>
      </c>
      <c r="E22" s="7">
        <v>1801645.63</v>
      </c>
      <c r="F22" s="7">
        <v>2471422.52</v>
      </c>
      <c r="G22" s="7">
        <v>3018537.32</v>
      </c>
      <c r="H22" s="7">
        <f t="shared" si="0"/>
        <v>1015663.03</v>
      </c>
      <c r="I22" s="7">
        <f t="shared" si="1"/>
        <v>1216891.69</v>
      </c>
      <c r="J22" s="7">
        <v>3488820.61</v>
      </c>
      <c r="K22" s="7">
        <v>4238782.53</v>
      </c>
      <c r="L22" s="7">
        <f t="shared" si="2"/>
        <v>1017398.0899999999</v>
      </c>
      <c r="M22" s="7">
        <f t="shared" si="3"/>
        <v>1220245.2100000004</v>
      </c>
      <c r="N22" s="7">
        <v>4497382.5</v>
      </c>
      <c r="O22" s="7">
        <v>5437501.05</v>
      </c>
      <c r="P22" s="7">
        <f t="shared" si="4"/>
        <v>1008561.8900000001</v>
      </c>
      <c r="Q22" s="7">
        <f t="shared" si="5"/>
        <v>1198718.5199999996</v>
      </c>
      <c r="R22" s="7">
        <v>5507631.9</v>
      </c>
      <c r="S22" s="7">
        <v>6700391.34</v>
      </c>
      <c r="T22" s="7">
        <f t="shared" si="6"/>
        <v>1010249.4000000004</v>
      </c>
      <c r="U22" s="7">
        <f t="shared" si="7"/>
        <v>1262890.29</v>
      </c>
      <c r="V22" s="7">
        <v>6524412.19</v>
      </c>
      <c r="W22" s="7">
        <v>7905862.27</v>
      </c>
      <c r="X22" s="7">
        <f t="shared" si="8"/>
        <v>1016780.29</v>
      </c>
      <c r="Y22" s="7">
        <f t="shared" si="9"/>
        <v>1205470.9299999997</v>
      </c>
      <c r="Z22" s="7">
        <v>7614678.74</v>
      </c>
      <c r="AA22" s="7">
        <v>9254734.39</v>
      </c>
      <c r="AB22" s="7">
        <f t="shared" si="10"/>
        <v>1090266.5499999998</v>
      </c>
      <c r="AC22" s="7">
        <f t="shared" si="11"/>
        <v>1348872.120000001</v>
      </c>
      <c r="AD22" s="7">
        <v>8739436.06</v>
      </c>
      <c r="AE22" s="7">
        <v>0</v>
      </c>
      <c r="AF22" s="7">
        <f t="shared" si="12"/>
        <v>1124757.3200000003</v>
      </c>
      <c r="AG22" s="7">
        <f t="shared" si="13"/>
        <v>0</v>
      </c>
      <c r="AH22" s="7">
        <v>9817244.16</v>
      </c>
      <c r="AI22" s="7">
        <v>0</v>
      </c>
      <c r="AJ22" s="7">
        <f t="shared" si="14"/>
        <v>1077808.0999999996</v>
      </c>
      <c r="AK22" s="7">
        <f t="shared" si="15"/>
        <v>0</v>
      </c>
      <c r="AL22" s="7">
        <v>10897403.53</v>
      </c>
      <c r="AM22" s="7">
        <v>0</v>
      </c>
      <c r="AN22" s="7">
        <f t="shared" si="16"/>
        <v>1080159.3699999992</v>
      </c>
      <c r="AO22" s="7">
        <f t="shared" si="17"/>
        <v>0</v>
      </c>
      <c r="AP22" s="7">
        <v>11988206.87</v>
      </c>
      <c r="AQ22" s="7">
        <v>0</v>
      </c>
      <c r="AR22" s="7">
        <f t="shared" si="18"/>
        <v>1090803.3399999999</v>
      </c>
      <c r="AS22" s="7">
        <f t="shared" si="19"/>
        <v>0</v>
      </c>
      <c r="AT22" s="7">
        <v>12590338.37</v>
      </c>
      <c r="AU22" s="7">
        <v>0</v>
      </c>
      <c r="AV22" s="7">
        <f t="shared" si="20"/>
        <v>602131.5</v>
      </c>
      <c r="AW22" s="7">
        <f t="shared" si="21"/>
        <v>0</v>
      </c>
      <c r="AX22" s="7">
        <f t="shared" si="22"/>
        <v>12590338.37</v>
      </c>
      <c r="AY22" s="7">
        <f t="shared" si="23"/>
        <v>9254734.39</v>
      </c>
      <c r="AZ22" s="8">
        <f t="shared" si="24"/>
        <v>-26.493362465523624</v>
      </c>
      <c r="BA22" s="8">
        <f t="shared" si="25"/>
        <v>100</v>
      </c>
      <c r="BB22" s="8">
        <f t="shared" si="26"/>
        <v>67.5676015915894</v>
      </c>
      <c r="BC22" s="7">
        <v>0</v>
      </c>
    </row>
    <row r="23" spans="1:55" ht="24.75" customHeight="1">
      <c r="A23" s="6" t="s">
        <v>42</v>
      </c>
      <c r="B23" s="7">
        <v>73975.79</v>
      </c>
      <c r="C23" s="7">
        <v>104000</v>
      </c>
      <c r="D23" s="7">
        <v>3469.79</v>
      </c>
      <c r="E23" s="7">
        <v>3825</v>
      </c>
      <c r="F23" s="7">
        <v>10939.79</v>
      </c>
      <c r="G23" s="7">
        <v>7650</v>
      </c>
      <c r="H23" s="7">
        <f t="shared" si="0"/>
        <v>7470.000000000001</v>
      </c>
      <c r="I23" s="7">
        <f t="shared" si="1"/>
        <v>3825</v>
      </c>
      <c r="J23" s="7">
        <v>18409.79</v>
      </c>
      <c r="K23" s="7">
        <v>16500.01</v>
      </c>
      <c r="L23" s="7">
        <f t="shared" si="2"/>
        <v>7470</v>
      </c>
      <c r="M23" s="7">
        <f t="shared" si="3"/>
        <v>8850.009999999998</v>
      </c>
      <c r="N23" s="7">
        <v>25879.79</v>
      </c>
      <c r="O23" s="7">
        <v>22575.01</v>
      </c>
      <c r="P23" s="7">
        <f t="shared" si="4"/>
        <v>7470</v>
      </c>
      <c r="Q23" s="7">
        <f t="shared" si="5"/>
        <v>6075</v>
      </c>
      <c r="R23" s="7">
        <v>33349.79</v>
      </c>
      <c r="S23" s="7">
        <v>22575.01</v>
      </c>
      <c r="T23" s="7">
        <f t="shared" si="6"/>
        <v>7470</v>
      </c>
      <c r="U23" s="7">
        <f t="shared" si="7"/>
        <v>0</v>
      </c>
      <c r="V23" s="7">
        <v>40819.79</v>
      </c>
      <c r="W23" s="7">
        <v>28650.01</v>
      </c>
      <c r="X23" s="7">
        <f t="shared" si="8"/>
        <v>7470</v>
      </c>
      <c r="Y23" s="7">
        <f t="shared" si="9"/>
        <v>6075</v>
      </c>
      <c r="Z23" s="7">
        <v>48289.79</v>
      </c>
      <c r="AA23" s="7">
        <v>34725.01</v>
      </c>
      <c r="AB23" s="7">
        <f t="shared" si="10"/>
        <v>7470</v>
      </c>
      <c r="AC23" s="7">
        <f t="shared" si="11"/>
        <v>6075.000000000004</v>
      </c>
      <c r="AD23" s="7">
        <v>55759.79</v>
      </c>
      <c r="AE23" s="7">
        <v>0</v>
      </c>
      <c r="AF23" s="7">
        <f t="shared" si="12"/>
        <v>7470</v>
      </c>
      <c r="AG23" s="7">
        <f t="shared" si="13"/>
        <v>0</v>
      </c>
      <c r="AH23" s="7">
        <v>62257.79</v>
      </c>
      <c r="AI23" s="7">
        <v>0</v>
      </c>
      <c r="AJ23" s="7">
        <f t="shared" si="14"/>
        <v>6498</v>
      </c>
      <c r="AK23" s="7">
        <f t="shared" si="15"/>
        <v>0</v>
      </c>
      <c r="AL23" s="7">
        <v>66325.79</v>
      </c>
      <c r="AM23" s="7">
        <v>0</v>
      </c>
      <c r="AN23" s="7">
        <f t="shared" si="16"/>
        <v>4067.9999999999927</v>
      </c>
      <c r="AO23" s="7">
        <f t="shared" si="17"/>
        <v>0</v>
      </c>
      <c r="AP23" s="7">
        <v>70150.79</v>
      </c>
      <c r="AQ23" s="7">
        <v>0</v>
      </c>
      <c r="AR23" s="7">
        <f t="shared" si="18"/>
        <v>3825</v>
      </c>
      <c r="AS23" s="7">
        <f t="shared" si="19"/>
        <v>0</v>
      </c>
      <c r="AT23" s="7">
        <v>73975.79</v>
      </c>
      <c r="AU23" s="7">
        <v>0</v>
      </c>
      <c r="AV23" s="7">
        <f t="shared" si="20"/>
        <v>3825</v>
      </c>
      <c r="AW23" s="7">
        <f t="shared" si="21"/>
        <v>0</v>
      </c>
      <c r="AX23" s="7">
        <f t="shared" si="22"/>
        <v>73975.79</v>
      </c>
      <c r="AY23" s="7">
        <f t="shared" si="23"/>
        <v>34725.01</v>
      </c>
      <c r="AZ23" s="8">
        <f t="shared" si="24"/>
        <v>-53.05895347653603</v>
      </c>
      <c r="BA23" s="8">
        <f t="shared" si="25"/>
        <v>100</v>
      </c>
      <c r="BB23" s="8">
        <f t="shared" si="26"/>
        <v>33.38943269230769</v>
      </c>
      <c r="BC23" s="7">
        <v>0</v>
      </c>
    </row>
    <row r="24" spans="1:55" ht="24.75" customHeight="1">
      <c r="A24" s="6" t="s">
        <v>43</v>
      </c>
      <c r="B24" s="7">
        <v>3120378.07</v>
      </c>
      <c r="C24" s="7">
        <v>4102000</v>
      </c>
      <c r="D24" s="7">
        <v>331557.19</v>
      </c>
      <c r="E24" s="7">
        <v>367240.36</v>
      </c>
      <c r="F24" s="7">
        <v>548607.96</v>
      </c>
      <c r="G24" s="7">
        <v>625652.02</v>
      </c>
      <c r="H24" s="7">
        <f t="shared" si="0"/>
        <v>217050.76999999996</v>
      </c>
      <c r="I24" s="7">
        <f t="shared" si="1"/>
        <v>258411.66000000003</v>
      </c>
      <c r="J24" s="7">
        <v>750557.33</v>
      </c>
      <c r="K24" s="7">
        <v>866538.7</v>
      </c>
      <c r="L24" s="7">
        <f t="shared" si="2"/>
        <v>201949.37</v>
      </c>
      <c r="M24" s="7">
        <f t="shared" si="3"/>
        <v>240886.67999999993</v>
      </c>
      <c r="N24" s="7">
        <v>965073.5</v>
      </c>
      <c r="O24" s="7">
        <v>1108022.68</v>
      </c>
      <c r="P24" s="7">
        <f t="shared" si="4"/>
        <v>214516.17000000004</v>
      </c>
      <c r="Q24" s="7">
        <f t="shared" si="5"/>
        <v>241483.97999999998</v>
      </c>
      <c r="R24" s="7">
        <v>1273684.91</v>
      </c>
      <c r="S24" s="7">
        <v>2063974.85</v>
      </c>
      <c r="T24" s="7">
        <f t="shared" si="6"/>
        <v>308611.4099999999</v>
      </c>
      <c r="U24" s="7">
        <f t="shared" si="7"/>
        <v>955952.1700000002</v>
      </c>
      <c r="V24" s="7">
        <v>1510416.14</v>
      </c>
      <c r="W24" s="7">
        <v>2404582.86</v>
      </c>
      <c r="X24" s="7">
        <f t="shared" si="8"/>
        <v>236731.22999999998</v>
      </c>
      <c r="Y24" s="7">
        <f t="shared" si="9"/>
        <v>340608.0099999998</v>
      </c>
      <c r="Z24" s="7">
        <v>1859899.35</v>
      </c>
      <c r="AA24" s="7">
        <v>2851897.4</v>
      </c>
      <c r="AB24" s="7">
        <f t="shared" si="10"/>
        <v>349483.2100000002</v>
      </c>
      <c r="AC24" s="7">
        <f t="shared" si="11"/>
        <v>447314.54000000004</v>
      </c>
      <c r="AD24" s="7">
        <v>2115985.01</v>
      </c>
      <c r="AE24" s="7">
        <v>0</v>
      </c>
      <c r="AF24" s="7">
        <f t="shared" si="12"/>
        <v>256085.65999999968</v>
      </c>
      <c r="AG24" s="7">
        <f t="shared" si="13"/>
        <v>0</v>
      </c>
      <c r="AH24" s="7">
        <v>2354370.8</v>
      </c>
      <c r="AI24" s="7">
        <v>0</v>
      </c>
      <c r="AJ24" s="7">
        <f t="shared" si="14"/>
        <v>238385.79000000004</v>
      </c>
      <c r="AK24" s="7">
        <f t="shared" si="15"/>
        <v>0</v>
      </c>
      <c r="AL24" s="7">
        <v>2575096.1</v>
      </c>
      <c r="AM24" s="7">
        <v>0</v>
      </c>
      <c r="AN24" s="7">
        <f t="shared" si="16"/>
        <v>220725.30000000028</v>
      </c>
      <c r="AO24" s="7">
        <f t="shared" si="17"/>
        <v>0</v>
      </c>
      <c r="AP24" s="7">
        <v>2809144.34</v>
      </c>
      <c r="AQ24" s="7">
        <v>0</v>
      </c>
      <c r="AR24" s="7">
        <f t="shared" si="18"/>
        <v>234048.23999999976</v>
      </c>
      <c r="AS24" s="7">
        <f t="shared" si="19"/>
        <v>0</v>
      </c>
      <c r="AT24" s="7">
        <v>3120378.07</v>
      </c>
      <c r="AU24" s="7">
        <v>0</v>
      </c>
      <c r="AV24" s="7">
        <f t="shared" si="20"/>
        <v>311233.73</v>
      </c>
      <c r="AW24" s="7">
        <f t="shared" si="21"/>
        <v>0</v>
      </c>
      <c r="AX24" s="7">
        <f t="shared" si="22"/>
        <v>3120378.07</v>
      </c>
      <c r="AY24" s="7">
        <f t="shared" si="23"/>
        <v>2851897.4</v>
      </c>
      <c r="AZ24" s="8">
        <f t="shared" si="24"/>
        <v>-8.604107065782575</v>
      </c>
      <c r="BA24" s="8">
        <f t="shared" si="25"/>
        <v>100</v>
      </c>
      <c r="BB24" s="8">
        <f t="shared" si="26"/>
        <v>69.52455875182837</v>
      </c>
      <c r="BC24" s="7">
        <v>0</v>
      </c>
    </row>
    <row r="25" spans="1:55" ht="24.75" customHeight="1">
      <c r="A25" s="6" t="s">
        <v>44</v>
      </c>
      <c r="B25" s="7">
        <v>43891.79</v>
      </c>
      <c r="C25" s="7">
        <v>110000</v>
      </c>
      <c r="D25" s="7">
        <v>4458.11</v>
      </c>
      <c r="E25" s="7">
        <v>1509.59</v>
      </c>
      <c r="F25" s="7">
        <v>5279.41</v>
      </c>
      <c r="G25" s="7">
        <v>1890.1</v>
      </c>
      <c r="H25" s="7">
        <f t="shared" si="0"/>
        <v>821.3000000000002</v>
      </c>
      <c r="I25" s="7">
        <f t="shared" si="1"/>
        <v>380.51</v>
      </c>
      <c r="J25" s="7">
        <v>7822.23</v>
      </c>
      <c r="K25" s="7">
        <v>3167.54</v>
      </c>
      <c r="L25" s="7">
        <f t="shared" si="2"/>
        <v>2542.8199999999997</v>
      </c>
      <c r="M25" s="7">
        <f t="shared" si="3"/>
        <v>1277.44</v>
      </c>
      <c r="N25" s="7">
        <v>10195.03</v>
      </c>
      <c r="O25" s="7">
        <v>4887.03</v>
      </c>
      <c r="P25" s="7">
        <f t="shared" si="4"/>
        <v>2372.800000000001</v>
      </c>
      <c r="Q25" s="7">
        <f t="shared" si="5"/>
        <v>1719.4899999999998</v>
      </c>
      <c r="R25" s="7">
        <v>10937.6</v>
      </c>
      <c r="S25" s="7">
        <v>6582.55</v>
      </c>
      <c r="T25" s="7">
        <f t="shared" si="6"/>
        <v>742.5699999999997</v>
      </c>
      <c r="U25" s="7">
        <f t="shared" si="7"/>
        <v>1695.5200000000004</v>
      </c>
      <c r="V25" s="7">
        <v>11225.06</v>
      </c>
      <c r="W25" s="7">
        <v>9572.8</v>
      </c>
      <c r="X25" s="7">
        <f t="shared" si="8"/>
        <v>287.4599999999991</v>
      </c>
      <c r="Y25" s="7">
        <f t="shared" si="9"/>
        <v>2990.249999999999</v>
      </c>
      <c r="Z25" s="7">
        <v>11225.06</v>
      </c>
      <c r="AA25" s="7">
        <v>10849.44</v>
      </c>
      <c r="AB25" s="7">
        <f t="shared" si="10"/>
        <v>0</v>
      </c>
      <c r="AC25" s="7">
        <f t="shared" si="11"/>
        <v>1276.6400000000012</v>
      </c>
      <c r="AD25" s="7">
        <v>20066.82</v>
      </c>
      <c r="AE25" s="7">
        <v>0</v>
      </c>
      <c r="AF25" s="7">
        <f t="shared" si="12"/>
        <v>8841.76</v>
      </c>
      <c r="AG25" s="7">
        <f t="shared" si="13"/>
        <v>0</v>
      </c>
      <c r="AH25" s="7">
        <v>37679.7</v>
      </c>
      <c r="AI25" s="7">
        <v>0</v>
      </c>
      <c r="AJ25" s="7">
        <f t="shared" si="14"/>
        <v>17612.879999999997</v>
      </c>
      <c r="AK25" s="7">
        <f t="shared" si="15"/>
        <v>0</v>
      </c>
      <c r="AL25" s="7">
        <v>41068.57</v>
      </c>
      <c r="AM25" s="7">
        <v>0</v>
      </c>
      <c r="AN25" s="7">
        <f t="shared" si="16"/>
        <v>3388.8700000000026</v>
      </c>
      <c r="AO25" s="7">
        <f t="shared" si="17"/>
        <v>0</v>
      </c>
      <c r="AP25" s="7">
        <v>42211.95</v>
      </c>
      <c r="AQ25" s="7">
        <v>0</v>
      </c>
      <c r="AR25" s="7">
        <f t="shared" si="18"/>
        <v>1143.3799999999974</v>
      </c>
      <c r="AS25" s="7">
        <f t="shared" si="19"/>
        <v>0</v>
      </c>
      <c r="AT25" s="7">
        <v>43891.79</v>
      </c>
      <c r="AU25" s="7">
        <v>0</v>
      </c>
      <c r="AV25" s="7">
        <f t="shared" si="20"/>
        <v>1679.8400000000038</v>
      </c>
      <c r="AW25" s="7">
        <f t="shared" si="21"/>
        <v>0</v>
      </c>
      <c r="AX25" s="7">
        <f t="shared" si="22"/>
        <v>43891.79</v>
      </c>
      <c r="AY25" s="7">
        <f t="shared" si="23"/>
        <v>10849.44</v>
      </c>
      <c r="AZ25" s="8">
        <f t="shared" si="24"/>
        <v>-75.28139089337664</v>
      </c>
      <c r="BA25" s="8">
        <f t="shared" si="25"/>
        <v>100</v>
      </c>
      <c r="BB25" s="8">
        <f t="shared" si="26"/>
        <v>9.863127272727274</v>
      </c>
      <c r="BC25" s="7">
        <v>0</v>
      </c>
    </row>
    <row r="26" spans="1:55" ht="24.75" customHeight="1">
      <c r="A26" s="3" t="s">
        <v>45</v>
      </c>
      <c r="B26" s="4">
        <v>12798803.76</v>
      </c>
      <c r="C26" s="4">
        <v>11855000</v>
      </c>
      <c r="D26" s="4">
        <v>893311.37</v>
      </c>
      <c r="E26" s="4">
        <v>306242.83</v>
      </c>
      <c r="F26" s="4">
        <v>2625669.7499999995</v>
      </c>
      <c r="G26" s="4">
        <v>1094024.03</v>
      </c>
      <c r="H26" s="4">
        <f t="shared" si="0"/>
        <v>1732358.3799999994</v>
      </c>
      <c r="I26" s="4">
        <f t="shared" si="1"/>
        <v>787781.2</v>
      </c>
      <c r="J26" s="4">
        <v>3907265.72</v>
      </c>
      <c r="K26" s="4">
        <v>1906883.8000000003</v>
      </c>
      <c r="L26" s="4">
        <f t="shared" si="2"/>
        <v>1281595.9700000007</v>
      </c>
      <c r="M26" s="4">
        <f t="shared" si="3"/>
        <v>812859.7700000003</v>
      </c>
      <c r="N26" s="4">
        <v>4994337.350000001</v>
      </c>
      <c r="O26" s="4">
        <v>3346618.71</v>
      </c>
      <c r="P26" s="4">
        <f t="shared" si="4"/>
        <v>1087071.6300000004</v>
      </c>
      <c r="Q26" s="4">
        <f t="shared" si="5"/>
        <v>1439734.9099999997</v>
      </c>
      <c r="R26" s="4">
        <v>5546758.54</v>
      </c>
      <c r="S26" s="4">
        <v>3683429.7</v>
      </c>
      <c r="T26" s="4">
        <f t="shared" si="6"/>
        <v>552421.1899999995</v>
      </c>
      <c r="U26" s="4">
        <f t="shared" si="7"/>
        <v>336810.9900000002</v>
      </c>
      <c r="V26" s="4">
        <v>5966970.57</v>
      </c>
      <c r="W26" s="4">
        <v>4670333.75</v>
      </c>
      <c r="X26" s="4">
        <f t="shared" si="8"/>
        <v>420212.03000000026</v>
      </c>
      <c r="Y26" s="4">
        <f t="shared" si="9"/>
        <v>986904.0499999998</v>
      </c>
      <c r="Z26" s="4">
        <v>6826836.24</v>
      </c>
      <c r="AA26" s="4">
        <v>5807024.909999999</v>
      </c>
      <c r="AB26" s="4">
        <f t="shared" si="10"/>
        <v>859865.6699999999</v>
      </c>
      <c r="AC26" s="4">
        <f t="shared" si="11"/>
        <v>1136691.1599999992</v>
      </c>
      <c r="AD26" s="4">
        <v>7531059.430000001</v>
      </c>
      <c r="AE26" s="4">
        <v>0</v>
      </c>
      <c r="AF26" s="4">
        <f t="shared" si="12"/>
        <v>704223.1900000004</v>
      </c>
      <c r="AG26" s="4">
        <f t="shared" si="13"/>
        <v>0</v>
      </c>
      <c r="AH26" s="4">
        <v>8173249</v>
      </c>
      <c r="AI26" s="4">
        <v>0</v>
      </c>
      <c r="AJ26" s="4">
        <f t="shared" si="14"/>
        <v>642189.5699999994</v>
      </c>
      <c r="AK26" s="4">
        <f t="shared" si="15"/>
        <v>0</v>
      </c>
      <c r="AL26" s="4">
        <v>9920851.489999998</v>
      </c>
      <c r="AM26" s="4">
        <v>0</v>
      </c>
      <c r="AN26" s="4">
        <f t="shared" si="16"/>
        <v>1747602.4899999984</v>
      </c>
      <c r="AO26" s="4">
        <f t="shared" si="17"/>
        <v>0</v>
      </c>
      <c r="AP26" s="4">
        <v>10813585.35</v>
      </c>
      <c r="AQ26" s="4">
        <v>0</v>
      </c>
      <c r="AR26" s="4">
        <f t="shared" si="18"/>
        <v>892733.8600000013</v>
      </c>
      <c r="AS26" s="4">
        <f t="shared" si="19"/>
        <v>0</v>
      </c>
      <c r="AT26" s="4">
        <v>12798803.76</v>
      </c>
      <c r="AU26" s="4">
        <v>0</v>
      </c>
      <c r="AV26" s="4">
        <f t="shared" si="20"/>
        <v>1985218.4100000001</v>
      </c>
      <c r="AW26" s="4">
        <f t="shared" si="21"/>
        <v>0</v>
      </c>
      <c r="AX26" s="4">
        <f t="shared" si="22"/>
        <v>12798803.76</v>
      </c>
      <c r="AY26" s="4">
        <f t="shared" si="23"/>
        <v>5807024.909999999</v>
      </c>
      <c r="AZ26" s="5">
        <f t="shared" si="24"/>
        <v>-54.62837762894179</v>
      </c>
      <c r="BA26" s="5">
        <f t="shared" si="25"/>
        <v>100</v>
      </c>
      <c r="BB26" s="5">
        <f t="shared" si="26"/>
        <v>48.98376136651201</v>
      </c>
      <c r="BC26" s="4">
        <v>0</v>
      </c>
    </row>
    <row r="27" spans="1:55" ht="24.75" customHeight="1">
      <c r="A27" s="6" t="s">
        <v>46</v>
      </c>
      <c r="B27" s="7">
        <v>9049751.93</v>
      </c>
      <c r="C27" s="7">
        <v>8837000</v>
      </c>
      <c r="D27" s="7">
        <v>865401.29</v>
      </c>
      <c r="E27" s="7">
        <v>287480.26</v>
      </c>
      <c r="F27" s="7">
        <v>2068954.67</v>
      </c>
      <c r="G27" s="7">
        <v>774415.65</v>
      </c>
      <c r="H27" s="7">
        <f t="shared" si="0"/>
        <v>1203553.38</v>
      </c>
      <c r="I27" s="7">
        <f t="shared" si="1"/>
        <v>486935.39</v>
      </c>
      <c r="J27" s="7">
        <v>2878148.7</v>
      </c>
      <c r="K27" s="7">
        <v>1321692.42</v>
      </c>
      <c r="L27" s="7">
        <f t="shared" si="2"/>
        <v>809194.0300000003</v>
      </c>
      <c r="M27" s="7">
        <f t="shared" si="3"/>
        <v>547276.7699999999</v>
      </c>
      <c r="N27" s="7">
        <v>3721875.65</v>
      </c>
      <c r="O27" s="7">
        <v>1956841.93</v>
      </c>
      <c r="P27" s="7">
        <f t="shared" si="4"/>
        <v>843726.9499999997</v>
      </c>
      <c r="Q27" s="7">
        <f t="shared" si="5"/>
        <v>635149.51</v>
      </c>
      <c r="R27" s="7">
        <v>4130090.29</v>
      </c>
      <c r="S27" s="7">
        <v>2037443.83</v>
      </c>
      <c r="T27" s="7">
        <f t="shared" si="6"/>
        <v>408214.64000000013</v>
      </c>
      <c r="U27" s="7">
        <f t="shared" si="7"/>
        <v>80601.90000000014</v>
      </c>
      <c r="V27" s="7">
        <v>4411371.29</v>
      </c>
      <c r="W27" s="7">
        <v>2712003.98</v>
      </c>
      <c r="X27" s="7">
        <f t="shared" si="8"/>
        <v>281281</v>
      </c>
      <c r="Y27" s="7">
        <f t="shared" si="9"/>
        <v>674560.1499999999</v>
      </c>
      <c r="Z27" s="7">
        <v>4828320.91</v>
      </c>
      <c r="AA27" s="7">
        <v>3334438.19</v>
      </c>
      <c r="AB27" s="7">
        <f t="shared" si="10"/>
        <v>416949.6200000001</v>
      </c>
      <c r="AC27" s="7">
        <f t="shared" si="11"/>
        <v>622434.21</v>
      </c>
      <c r="AD27" s="7">
        <v>5308201.55</v>
      </c>
      <c r="AE27" s="7">
        <v>0</v>
      </c>
      <c r="AF27" s="7">
        <f t="shared" si="12"/>
        <v>479880.63999999966</v>
      </c>
      <c r="AG27" s="7">
        <f t="shared" si="13"/>
        <v>0</v>
      </c>
      <c r="AH27" s="7">
        <v>5780537.58</v>
      </c>
      <c r="AI27" s="7">
        <v>0</v>
      </c>
      <c r="AJ27" s="7">
        <f t="shared" si="14"/>
        <v>472336.03000000026</v>
      </c>
      <c r="AK27" s="7">
        <f t="shared" si="15"/>
        <v>0</v>
      </c>
      <c r="AL27" s="7">
        <v>7021269.77</v>
      </c>
      <c r="AM27" s="7">
        <v>0</v>
      </c>
      <c r="AN27" s="7">
        <f t="shared" si="16"/>
        <v>1240732.1899999995</v>
      </c>
      <c r="AO27" s="7">
        <f t="shared" si="17"/>
        <v>0</v>
      </c>
      <c r="AP27" s="7">
        <v>7703075.66</v>
      </c>
      <c r="AQ27" s="7">
        <v>0</v>
      </c>
      <c r="AR27" s="7">
        <f t="shared" si="18"/>
        <v>681805.8900000006</v>
      </c>
      <c r="AS27" s="7">
        <f t="shared" si="19"/>
        <v>0</v>
      </c>
      <c r="AT27" s="7">
        <v>9049751.93</v>
      </c>
      <c r="AU27" s="7">
        <v>0</v>
      </c>
      <c r="AV27" s="7">
        <f t="shared" si="20"/>
        <v>1346676.2699999996</v>
      </c>
      <c r="AW27" s="7">
        <f t="shared" si="21"/>
        <v>0</v>
      </c>
      <c r="AX27" s="7">
        <f t="shared" si="22"/>
        <v>9049751.93</v>
      </c>
      <c r="AY27" s="7">
        <f t="shared" si="23"/>
        <v>3334438.19</v>
      </c>
      <c r="AZ27" s="8">
        <f t="shared" si="24"/>
        <v>-63.15436913860246</v>
      </c>
      <c r="BA27" s="8">
        <f t="shared" si="25"/>
        <v>100</v>
      </c>
      <c r="BB27" s="8">
        <f t="shared" si="26"/>
        <v>37.73269424012674</v>
      </c>
      <c r="BC27" s="7">
        <v>0</v>
      </c>
    </row>
    <row r="28" spans="1:55" ht="24.75" customHeight="1">
      <c r="A28" s="6" t="s">
        <v>47</v>
      </c>
      <c r="B28" s="7">
        <v>151206.53</v>
      </c>
      <c r="C28" s="7">
        <v>376000</v>
      </c>
      <c r="D28" s="7">
        <v>1023.48</v>
      </c>
      <c r="E28" s="7">
        <v>0</v>
      </c>
      <c r="F28" s="7">
        <v>9396.74</v>
      </c>
      <c r="G28" s="7">
        <v>3677.63</v>
      </c>
      <c r="H28" s="7">
        <f t="shared" si="0"/>
        <v>8373.26</v>
      </c>
      <c r="I28" s="7">
        <f t="shared" si="1"/>
        <v>3677.63</v>
      </c>
      <c r="J28" s="7">
        <v>12245.89</v>
      </c>
      <c r="K28" s="7">
        <v>6407.51</v>
      </c>
      <c r="L28" s="7">
        <f t="shared" si="2"/>
        <v>2849.1499999999996</v>
      </c>
      <c r="M28" s="7">
        <f t="shared" si="3"/>
        <v>2729.88</v>
      </c>
      <c r="N28" s="7">
        <v>21751.27</v>
      </c>
      <c r="O28" s="7">
        <v>19234.94</v>
      </c>
      <c r="P28" s="7">
        <f t="shared" si="4"/>
        <v>9505.380000000001</v>
      </c>
      <c r="Q28" s="7">
        <f t="shared" si="5"/>
        <v>12827.429999999998</v>
      </c>
      <c r="R28" s="7">
        <v>22431.73</v>
      </c>
      <c r="S28" s="7">
        <v>24266.37</v>
      </c>
      <c r="T28" s="7">
        <f t="shared" si="6"/>
        <v>680.4599999999991</v>
      </c>
      <c r="U28" s="7">
        <f t="shared" si="7"/>
        <v>5031.43</v>
      </c>
      <c r="V28" s="7">
        <v>26276.59</v>
      </c>
      <c r="W28" s="7">
        <v>29253.1</v>
      </c>
      <c r="X28" s="7">
        <f t="shared" si="8"/>
        <v>3844.8600000000006</v>
      </c>
      <c r="Y28" s="7">
        <f t="shared" si="9"/>
        <v>4986.73</v>
      </c>
      <c r="Z28" s="7">
        <v>40181.18</v>
      </c>
      <c r="AA28" s="7">
        <v>35216.48</v>
      </c>
      <c r="AB28" s="7">
        <f t="shared" si="10"/>
        <v>13904.59</v>
      </c>
      <c r="AC28" s="7">
        <f t="shared" si="11"/>
        <v>5963.380000000005</v>
      </c>
      <c r="AD28" s="7">
        <v>50353.92</v>
      </c>
      <c r="AE28" s="7">
        <v>0</v>
      </c>
      <c r="AF28" s="7">
        <f t="shared" si="12"/>
        <v>10172.739999999998</v>
      </c>
      <c r="AG28" s="7">
        <f t="shared" si="13"/>
        <v>0</v>
      </c>
      <c r="AH28" s="7">
        <v>62221.34</v>
      </c>
      <c r="AI28" s="7">
        <v>0</v>
      </c>
      <c r="AJ28" s="7">
        <f t="shared" si="14"/>
        <v>11867.419999999998</v>
      </c>
      <c r="AK28" s="7">
        <f t="shared" si="15"/>
        <v>0</v>
      </c>
      <c r="AL28" s="7">
        <v>99538.57</v>
      </c>
      <c r="AM28" s="7">
        <v>0</v>
      </c>
      <c r="AN28" s="7">
        <f t="shared" si="16"/>
        <v>37317.23000000001</v>
      </c>
      <c r="AO28" s="7">
        <f t="shared" si="17"/>
        <v>0</v>
      </c>
      <c r="AP28" s="7">
        <v>122959.57</v>
      </c>
      <c r="AQ28" s="7">
        <v>0</v>
      </c>
      <c r="AR28" s="7">
        <f t="shared" si="18"/>
        <v>23421</v>
      </c>
      <c r="AS28" s="7">
        <f t="shared" si="19"/>
        <v>0</v>
      </c>
      <c r="AT28" s="7">
        <v>151206.53</v>
      </c>
      <c r="AU28" s="7">
        <v>0</v>
      </c>
      <c r="AV28" s="7">
        <f t="shared" si="20"/>
        <v>28246.959999999992</v>
      </c>
      <c r="AW28" s="7">
        <f t="shared" si="21"/>
        <v>0</v>
      </c>
      <c r="AX28" s="7">
        <f t="shared" si="22"/>
        <v>151206.53</v>
      </c>
      <c r="AY28" s="7">
        <f t="shared" si="23"/>
        <v>35216.48</v>
      </c>
      <c r="AZ28" s="8">
        <f t="shared" si="24"/>
        <v>-76.70968310693989</v>
      </c>
      <c r="BA28" s="8">
        <f t="shared" si="25"/>
        <v>100</v>
      </c>
      <c r="BB28" s="8">
        <f t="shared" si="26"/>
        <v>9.366085106382979</v>
      </c>
      <c r="BC28" s="7">
        <v>0</v>
      </c>
    </row>
    <row r="29" spans="1:55" ht="24.75" customHeight="1">
      <c r="A29" s="6" t="s">
        <v>48</v>
      </c>
      <c r="B29" s="7">
        <v>93907.05</v>
      </c>
      <c r="C29" s="7">
        <v>17000</v>
      </c>
      <c r="D29" s="7">
        <v>440</v>
      </c>
      <c r="E29" s="7">
        <v>1932.83</v>
      </c>
      <c r="F29" s="7">
        <v>31445.41</v>
      </c>
      <c r="G29" s="7">
        <v>162386.1</v>
      </c>
      <c r="H29" s="7">
        <f t="shared" si="0"/>
        <v>31005.41</v>
      </c>
      <c r="I29" s="7">
        <f t="shared" si="1"/>
        <v>160453.27000000002</v>
      </c>
      <c r="J29" s="7">
        <v>36832.63</v>
      </c>
      <c r="K29" s="7">
        <v>162885.1</v>
      </c>
      <c r="L29" s="7">
        <f t="shared" si="2"/>
        <v>5387.2199999999975</v>
      </c>
      <c r="M29" s="7">
        <f t="shared" si="3"/>
        <v>499</v>
      </c>
      <c r="N29" s="7">
        <v>38151.63</v>
      </c>
      <c r="O29" s="7">
        <v>168430.15</v>
      </c>
      <c r="P29" s="7">
        <f t="shared" si="4"/>
        <v>1319</v>
      </c>
      <c r="Q29" s="7">
        <f t="shared" si="5"/>
        <v>5545.049999999988</v>
      </c>
      <c r="R29" s="7">
        <v>39538.59</v>
      </c>
      <c r="S29" s="7">
        <v>267429.94</v>
      </c>
      <c r="T29" s="7">
        <f t="shared" si="6"/>
        <v>1386.9599999999991</v>
      </c>
      <c r="U29" s="7">
        <f t="shared" si="7"/>
        <v>98999.79000000001</v>
      </c>
      <c r="V29" s="7">
        <v>42625.74</v>
      </c>
      <c r="W29" s="7">
        <v>414659.64</v>
      </c>
      <c r="X29" s="7">
        <f t="shared" si="8"/>
        <v>3087.1500000000015</v>
      </c>
      <c r="Y29" s="7">
        <f t="shared" si="9"/>
        <v>147229.7</v>
      </c>
      <c r="Z29" s="7">
        <v>44847.84</v>
      </c>
      <c r="AA29" s="7">
        <v>414659.64</v>
      </c>
      <c r="AB29" s="7">
        <f t="shared" si="10"/>
        <v>2222.0999999999985</v>
      </c>
      <c r="AC29" s="7">
        <f t="shared" si="11"/>
        <v>0</v>
      </c>
      <c r="AD29" s="7">
        <v>83297.21</v>
      </c>
      <c r="AE29" s="7">
        <v>0</v>
      </c>
      <c r="AF29" s="7">
        <f t="shared" si="12"/>
        <v>38449.37000000001</v>
      </c>
      <c r="AG29" s="7">
        <f t="shared" si="13"/>
        <v>0</v>
      </c>
      <c r="AH29" s="7">
        <v>84048.17</v>
      </c>
      <c r="AI29" s="7">
        <v>0</v>
      </c>
      <c r="AJ29" s="7">
        <f t="shared" si="14"/>
        <v>750.9599999999919</v>
      </c>
      <c r="AK29" s="7">
        <f t="shared" si="15"/>
        <v>0</v>
      </c>
      <c r="AL29" s="7">
        <v>87859.17</v>
      </c>
      <c r="AM29" s="7">
        <v>0</v>
      </c>
      <c r="AN29" s="7">
        <f t="shared" si="16"/>
        <v>3811</v>
      </c>
      <c r="AO29" s="7">
        <f t="shared" si="17"/>
        <v>0</v>
      </c>
      <c r="AP29" s="7">
        <v>90807.45</v>
      </c>
      <c r="AQ29" s="7">
        <v>0</v>
      </c>
      <c r="AR29" s="7">
        <f t="shared" si="18"/>
        <v>2948.279999999999</v>
      </c>
      <c r="AS29" s="7">
        <f t="shared" si="19"/>
        <v>0</v>
      </c>
      <c r="AT29" s="7">
        <v>93907.05</v>
      </c>
      <c r="AU29" s="7">
        <v>0</v>
      </c>
      <c r="AV29" s="7">
        <f t="shared" si="20"/>
        <v>3099.600000000006</v>
      </c>
      <c r="AW29" s="7">
        <f t="shared" si="21"/>
        <v>0</v>
      </c>
      <c r="AX29" s="7">
        <f t="shared" si="22"/>
        <v>93907.05</v>
      </c>
      <c r="AY29" s="7">
        <f t="shared" si="23"/>
        <v>414659.64</v>
      </c>
      <c r="AZ29" s="8">
        <f t="shared" si="24"/>
        <v>341.5639081410821</v>
      </c>
      <c r="BA29" s="8">
        <f t="shared" si="25"/>
        <v>100</v>
      </c>
      <c r="BB29" s="8">
        <f t="shared" si="26"/>
        <v>2439.1743529411765</v>
      </c>
      <c r="BC29" s="7">
        <v>0</v>
      </c>
    </row>
    <row r="30" spans="1:55" ht="24.75" customHeight="1">
      <c r="A30" s="6" t="s">
        <v>49</v>
      </c>
      <c r="B30" s="7">
        <v>2902704.57</v>
      </c>
      <c r="C30" s="7">
        <v>1749000</v>
      </c>
      <c r="D30" s="7">
        <v>24302.5</v>
      </c>
      <c r="E30" s="7">
        <v>16829.74</v>
      </c>
      <c r="F30" s="7">
        <v>479833.34</v>
      </c>
      <c r="G30" s="7">
        <v>147413.41</v>
      </c>
      <c r="H30" s="7">
        <f t="shared" si="0"/>
        <v>455530.84</v>
      </c>
      <c r="I30" s="7">
        <f t="shared" si="1"/>
        <v>130583.67</v>
      </c>
      <c r="J30" s="7">
        <v>916059.59</v>
      </c>
      <c r="K30" s="7">
        <v>366525.56</v>
      </c>
      <c r="L30" s="7">
        <f t="shared" si="2"/>
        <v>436226.24999999994</v>
      </c>
      <c r="M30" s="7">
        <f t="shared" si="3"/>
        <v>219112.15</v>
      </c>
      <c r="N30" s="7">
        <v>1075621.11</v>
      </c>
      <c r="O30" s="7">
        <v>1136629.73</v>
      </c>
      <c r="P30" s="7">
        <f t="shared" si="4"/>
        <v>159561.52000000014</v>
      </c>
      <c r="Q30" s="7">
        <f t="shared" si="5"/>
        <v>770104.1699999999</v>
      </c>
      <c r="R30" s="7">
        <v>1201882.16</v>
      </c>
      <c r="S30" s="7">
        <v>1267459.39</v>
      </c>
      <c r="T30" s="7">
        <f t="shared" si="6"/>
        <v>126261.04999999981</v>
      </c>
      <c r="U30" s="7">
        <f t="shared" si="7"/>
        <v>130829.65999999992</v>
      </c>
      <c r="V30" s="7">
        <v>1322577.15</v>
      </c>
      <c r="W30" s="7">
        <v>1402398.28</v>
      </c>
      <c r="X30" s="7">
        <f t="shared" si="8"/>
        <v>120694.98999999999</v>
      </c>
      <c r="Y30" s="7">
        <f t="shared" si="9"/>
        <v>134938.89000000013</v>
      </c>
      <c r="Z30" s="7">
        <v>1736570.37</v>
      </c>
      <c r="AA30" s="7">
        <v>1875422.13</v>
      </c>
      <c r="AB30" s="7">
        <f t="shared" si="10"/>
        <v>413993.2200000002</v>
      </c>
      <c r="AC30" s="7">
        <f t="shared" si="11"/>
        <v>473023.84999999986</v>
      </c>
      <c r="AD30" s="7">
        <v>1879286.81</v>
      </c>
      <c r="AE30" s="7">
        <v>0</v>
      </c>
      <c r="AF30" s="7">
        <f t="shared" si="12"/>
        <v>142716.43999999994</v>
      </c>
      <c r="AG30" s="7">
        <f t="shared" si="13"/>
        <v>0</v>
      </c>
      <c r="AH30" s="7">
        <v>1991650.4</v>
      </c>
      <c r="AI30" s="7">
        <v>0</v>
      </c>
      <c r="AJ30" s="7">
        <f t="shared" si="14"/>
        <v>112363.58999999985</v>
      </c>
      <c r="AK30" s="7">
        <f t="shared" si="15"/>
        <v>0</v>
      </c>
      <c r="AL30" s="7">
        <v>2424708.77</v>
      </c>
      <c r="AM30" s="7">
        <v>0</v>
      </c>
      <c r="AN30" s="7">
        <f t="shared" si="16"/>
        <v>433058.3700000001</v>
      </c>
      <c r="AO30" s="7">
        <f t="shared" si="17"/>
        <v>0</v>
      </c>
      <c r="AP30" s="7">
        <v>2561900.89</v>
      </c>
      <c r="AQ30" s="7">
        <v>0</v>
      </c>
      <c r="AR30" s="7">
        <f t="shared" si="18"/>
        <v>137192.1200000001</v>
      </c>
      <c r="AS30" s="7">
        <f t="shared" si="19"/>
        <v>0</v>
      </c>
      <c r="AT30" s="7">
        <v>2902704.57</v>
      </c>
      <c r="AU30" s="7">
        <v>0</v>
      </c>
      <c r="AV30" s="7">
        <f t="shared" si="20"/>
        <v>340803.6799999997</v>
      </c>
      <c r="AW30" s="7">
        <f t="shared" si="21"/>
        <v>0</v>
      </c>
      <c r="AX30" s="7">
        <f t="shared" si="22"/>
        <v>2902704.57</v>
      </c>
      <c r="AY30" s="7">
        <f t="shared" si="23"/>
        <v>1875422.13</v>
      </c>
      <c r="AZ30" s="8">
        <f t="shared" si="24"/>
        <v>-35.39052684235103</v>
      </c>
      <c r="BA30" s="8">
        <f t="shared" si="25"/>
        <v>100</v>
      </c>
      <c r="BB30" s="8">
        <f t="shared" si="26"/>
        <v>107.22825214408233</v>
      </c>
      <c r="BC30" s="7">
        <v>0</v>
      </c>
    </row>
    <row r="31" spans="1:55" ht="24.75" customHeight="1">
      <c r="A31" s="6" t="s">
        <v>50</v>
      </c>
      <c r="B31" s="7">
        <v>17019.7</v>
      </c>
      <c r="C31" s="7">
        <v>21000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  <c r="I31" s="7">
        <f t="shared" si="1"/>
        <v>0</v>
      </c>
      <c r="J31" s="7">
        <v>2997.5</v>
      </c>
      <c r="K31" s="7">
        <v>1272.6</v>
      </c>
      <c r="L31" s="7">
        <f t="shared" si="2"/>
        <v>2997.5</v>
      </c>
      <c r="M31" s="7">
        <f t="shared" si="3"/>
        <v>1272.6</v>
      </c>
      <c r="N31" s="7">
        <v>3969.5</v>
      </c>
      <c r="O31" s="7">
        <v>1272.6</v>
      </c>
      <c r="P31" s="7">
        <f t="shared" si="4"/>
        <v>972</v>
      </c>
      <c r="Q31" s="7">
        <f t="shared" si="5"/>
        <v>0</v>
      </c>
      <c r="R31" s="7">
        <v>3969.5</v>
      </c>
      <c r="S31" s="7">
        <v>1272.6</v>
      </c>
      <c r="T31" s="7">
        <f t="shared" si="6"/>
        <v>0</v>
      </c>
      <c r="U31" s="7">
        <f t="shared" si="7"/>
        <v>0</v>
      </c>
      <c r="V31" s="7">
        <v>3969.5</v>
      </c>
      <c r="W31" s="7">
        <v>3040.1</v>
      </c>
      <c r="X31" s="7">
        <f t="shared" si="8"/>
        <v>0</v>
      </c>
      <c r="Y31" s="7">
        <f t="shared" si="9"/>
        <v>1767.5</v>
      </c>
      <c r="Z31" s="7">
        <v>6270.5</v>
      </c>
      <c r="AA31" s="7">
        <v>3040.1</v>
      </c>
      <c r="AB31" s="7">
        <f t="shared" si="10"/>
        <v>2301</v>
      </c>
      <c r="AC31" s="7">
        <f t="shared" si="11"/>
        <v>0</v>
      </c>
      <c r="AD31" s="7">
        <v>8290.5</v>
      </c>
      <c r="AE31" s="7">
        <v>0</v>
      </c>
      <c r="AF31" s="7">
        <f t="shared" si="12"/>
        <v>2020</v>
      </c>
      <c r="AG31" s="7">
        <f t="shared" si="13"/>
        <v>0</v>
      </c>
      <c r="AH31" s="7">
        <v>10331.7</v>
      </c>
      <c r="AI31" s="7">
        <v>0</v>
      </c>
      <c r="AJ31" s="7">
        <f t="shared" si="14"/>
        <v>2041.2000000000007</v>
      </c>
      <c r="AK31" s="7">
        <f t="shared" si="15"/>
        <v>0</v>
      </c>
      <c r="AL31" s="7">
        <v>10331.7</v>
      </c>
      <c r="AM31" s="7">
        <v>0</v>
      </c>
      <c r="AN31" s="7">
        <f t="shared" si="16"/>
        <v>0</v>
      </c>
      <c r="AO31" s="7">
        <f t="shared" si="17"/>
        <v>0</v>
      </c>
      <c r="AP31" s="7">
        <v>10331.7</v>
      </c>
      <c r="AQ31" s="7">
        <v>0</v>
      </c>
      <c r="AR31" s="7">
        <f t="shared" si="18"/>
        <v>0</v>
      </c>
      <c r="AS31" s="7">
        <f t="shared" si="19"/>
        <v>0</v>
      </c>
      <c r="AT31" s="7">
        <v>17019.7</v>
      </c>
      <c r="AU31" s="7">
        <v>0</v>
      </c>
      <c r="AV31" s="7">
        <f t="shared" si="20"/>
        <v>6688</v>
      </c>
      <c r="AW31" s="7">
        <f t="shared" si="21"/>
        <v>0</v>
      </c>
      <c r="AX31" s="7">
        <f t="shared" si="22"/>
        <v>17019.7</v>
      </c>
      <c r="AY31" s="7">
        <f t="shared" si="23"/>
        <v>3040.1</v>
      </c>
      <c r="AZ31" s="8">
        <f t="shared" si="24"/>
        <v>-82.13775800983566</v>
      </c>
      <c r="BA31" s="8">
        <f t="shared" si="25"/>
        <v>100</v>
      </c>
      <c r="BB31" s="8">
        <f t="shared" si="26"/>
        <v>14.476666666666665</v>
      </c>
      <c r="BC31" s="7">
        <v>0</v>
      </c>
    </row>
    <row r="32" spans="1:55" ht="24.75" customHeight="1">
      <c r="A32" s="6" t="s">
        <v>51</v>
      </c>
      <c r="B32" s="7">
        <v>457851.59</v>
      </c>
      <c r="C32" s="7">
        <v>606000</v>
      </c>
      <c r="D32" s="7">
        <v>2144.1</v>
      </c>
      <c r="E32" s="7">
        <v>0</v>
      </c>
      <c r="F32" s="7">
        <v>36039.59</v>
      </c>
      <c r="G32" s="7">
        <v>6131.24</v>
      </c>
      <c r="H32" s="7">
        <f t="shared" si="0"/>
        <v>33895.49</v>
      </c>
      <c r="I32" s="7">
        <f t="shared" si="1"/>
        <v>6131.24</v>
      </c>
      <c r="J32" s="7">
        <v>60391.41</v>
      </c>
      <c r="K32" s="7">
        <v>48100.61</v>
      </c>
      <c r="L32" s="7">
        <f t="shared" si="2"/>
        <v>24351.820000000007</v>
      </c>
      <c r="M32" s="7">
        <f t="shared" si="3"/>
        <v>41969.37</v>
      </c>
      <c r="N32" s="7">
        <v>121757.19</v>
      </c>
      <c r="O32" s="7">
        <v>64209.36</v>
      </c>
      <c r="P32" s="7">
        <f t="shared" si="4"/>
        <v>61365.78</v>
      </c>
      <c r="Q32" s="7">
        <f t="shared" si="5"/>
        <v>16108.75</v>
      </c>
      <c r="R32" s="7">
        <v>128502.07</v>
      </c>
      <c r="S32" s="7">
        <v>85557.57</v>
      </c>
      <c r="T32" s="7">
        <f t="shared" si="6"/>
        <v>6744.880000000005</v>
      </c>
      <c r="U32" s="7">
        <f t="shared" si="7"/>
        <v>21348.210000000006</v>
      </c>
      <c r="V32" s="7">
        <v>135102.4</v>
      </c>
      <c r="W32" s="7">
        <v>108978.65</v>
      </c>
      <c r="X32" s="7">
        <f t="shared" si="8"/>
        <v>6600.329999999987</v>
      </c>
      <c r="Y32" s="7">
        <f t="shared" si="9"/>
        <v>23421.079999999987</v>
      </c>
      <c r="Z32" s="7">
        <v>145125.54</v>
      </c>
      <c r="AA32" s="7">
        <v>142533.83</v>
      </c>
      <c r="AB32" s="7">
        <f t="shared" si="10"/>
        <v>10023.140000000014</v>
      </c>
      <c r="AC32" s="7">
        <f t="shared" si="11"/>
        <v>33555.17999999999</v>
      </c>
      <c r="AD32" s="7">
        <v>176109.54</v>
      </c>
      <c r="AE32" s="7">
        <v>0</v>
      </c>
      <c r="AF32" s="7">
        <f t="shared" si="12"/>
        <v>30984</v>
      </c>
      <c r="AG32" s="7">
        <f t="shared" si="13"/>
        <v>0</v>
      </c>
      <c r="AH32" s="7">
        <v>192853.71</v>
      </c>
      <c r="AI32" s="7">
        <v>0</v>
      </c>
      <c r="AJ32" s="7">
        <f t="shared" si="14"/>
        <v>16744.169999999984</v>
      </c>
      <c r="AK32" s="7">
        <f t="shared" si="15"/>
        <v>0</v>
      </c>
      <c r="AL32" s="7">
        <v>221849.91</v>
      </c>
      <c r="AM32" s="7">
        <v>0</v>
      </c>
      <c r="AN32" s="7">
        <f t="shared" si="16"/>
        <v>28996.20000000001</v>
      </c>
      <c r="AO32" s="7">
        <f t="shared" si="17"/>
        <v>0</v>
      </c>
      <c r="AP32" s="7">
        <v>262750.08</v>
      </c>
      <c r="AQ32" s="7">
        <v>0</v>
      </c>
      <c r="AR32" s="7">
        <f t="shared" si="18"/>
        <v>40900.17000000001</v>
      </c>
      <c r="AS32" s="7">
        <f t="shared" si="19"/>
        <v>0</v>
      </c>
      <c r="AT32" s="7">
        <v>457851.59</v>
      </c>
      <c r="AU32" s="7">
        <v>0</v>
      </c>
      <c r="AV32" s="7">
        <f t="shared" si="20"/>
        <v>195101.51</v>
      </c>
      <c r="AW32" s="7">
        <f t="shared" si="21"/>
        <v>0</v>
      </c>
      <c r="AX32" s="7">
        <f t="shared" si="22"/>
        <v>457851.59</v>
      </c>
      <c r="AY32" s="7">
        <f t="shared" si="23"/>
        <v>142533.83</v>
      </c>
      <c r="AZ32" s="8">
        <f t="shared" si="24"/>
        <v>-68.86898874807883</v>
      </c>
      <c r="BA32" s="8">
        <f t="shared" si="25"/>
        <v>100</v>
      </c>
      <c r="BB32" s="8">
        <f t="shared" si="26"/>
        <v>23.520433993399337</v>
      </c>
      <c r="BC32" s="7">
        <v>0</v>
      </c>
    </row>
    <row r="33" spans="1:55" ht="24.75" customHeight="1">
      <c r="A33" s="6" t="s">
        <v>52</v>
      </c>
      <c r="B33" s="7">
        <v>126362.39</v>
      </c>
      <c r="C33" s="7">
        <v>249000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0</v>
      </c>
      <c r="I33" s="7">
        <f t="shared" si="1"/>
        <v>0</v>
      </c>
      <c r="J33" s="7">
        <v>590</v>
      </c>
      <c r="K33" s="7">
        <v>0</v>
      </c>
      <c r="L33" s="7">
        <f t="shared" si="2"/>
        <v>590</v>
      </c>
      <c r="M33" s="7">
        <f t="shared" si="3"/>
        <v>0</v>
      </c>
      <c r="N33" s="7">
        <v>11211</v>
      </c>
      <c r="O33" s="7">
        <v>0</v>
      </c>
      <c r="P33" s="7">
        <f t="shared" si="4"/>
        <v>10621</v>
      </c>
      <c r="Q33" s="7">
        <f t="shared" si="5"/>
        <v>0</v>
      </c>
      <c r="R33" s="7">
        <v>20344.2</v>
      </c>
      <c r="S33" s="7">
        <v>0</v>
      </c>
      <c r="T33" s="7">
        <f t="shared" si="6"/>
        <v>9133.2</v>
      </c>
      <c r="U33" s="7">
        <f t="shared" si="7"/>
        <v>0</v>
      </c>
      <c r="V33" s="7">
        <v>25047.9</v>
      </c>
      <c r="W33" s="7">
        <v>0</v>
      </c>
      <c r="X33" s="7">
        <f t="shared" si="8"/>
        <v>4703.700000000001</v>
      </c>
      <c r="Y33" s="7">
        <f t="shared" si="9"/>
        <v>0</v>
      </c>
      <c r="Z33" s="7">
        <v>25519.9</v>
      </c>
      <c r="AA33" s="7">
        <v>1714.54</v>
      </c>
      <c r="AB33" s="7">
        <f t="shared" si="10"/>
        <v>472</v>
      </c>
      <c r="AC33" s="7">
        <f t="shared" si="11"/>
        <v>1714.54</v>
      </c>
      <c r="AD33" s="7">
        <v>25519.9</v>
      </c>
      <c r="AE33" s="7">
        <v>0</v>
      </c>
      <c r="AF33" s="7">
        <f t="shared" si="12"/>
        <v>0</v>
      </c>
      <c r="AG33" s="7">
        <f t="shared" si="13"/>
        <v>0</v>
      </c>
      <c r="AH33" s="7">
        <v>51606.1</v>
      </c>
      <c r="AI33" s="7">
        <v>0</v>
      </c>
      <c r="AJ33" s="7">
        <f t="shared" si="14"/>
        <v>26086.199999999997</v>
      </c>
      <c r="AK33" s="7">
        <f t="shared" si="15"/>
        <v>0</v>
      </c>
      <c r="AL33" s="7">
        <v>55293.6</v>
      </c>
      <c r="AM33" s="7">
        <v>0</v>
      </c>
      <c r="AN33" s="7">
        <f t="shared" si="16"/>
        <v>3687.5</v>
      </c>
      <c r="AO33" s="7">
        <f t="shared" si="17"/>
        <v>0</v>
      </c>
      <c r="AP33" s="7">
        <v>61760</v>
      </c>
      <c r="AQ33" s="7">
        <v>0</v>
      </c>
      <c r="AR33" s="7">
        <f t="shared" si="18"/>
        <v>6466.4000000000015</v>
      </c>
      <c r="AS33" s="7">
        <f t="shared" si="19"/>
        <v>0</v>
      </c>
      <c r="AT33" s="7">
        <v>126362.39</v>
      </c>
      <c r="AU33" s="7">
        <v>0</v>
      </c>
      <c r="AV33" s="7">
        <f t="shared" si="20"/>
        <v>64602.39</v>
      </c>
      <c r="AW33" s="7">
        <f t="shared" si="21"/>
        <v>0</v>
      </c>
      <c r="AX33" s="7">
        <f t="shared" si="22"/>
        <v>126362.39</v>
      </c>
      <c r="AY33" s="7">
        <f t="shared" si="23"/>
        <v>1714.54</v>
      </c>
      <c r="AZ33" s="8">
        <f t="shared" si="24"/>
        <v>-98.64315640120451</v>
      </c>
      <c r="BA33" s="8">
        <f t="shared" si="25"/>
        <v>100</v>
      </c>
      <c r="BB33" s="8">
        <f t="shared" si="26"/>
        <v>0.6885702811244979</v>
      </c>
      <c r="BC33" s="7">
        <v>0</v>
      </c>
    </row>
    <row r="34" spans="1:55" ht="24.75" customHeight="1">
      <c r="A34" s="3" t="s">
        <v>53</v>
      </c>
      <c r="B34" s="4">
        <v>3222452.55</v>
      </c>
      <c r="C34" s="4">
        <v>3696000</v>
      </c>
      <c r="D34" s="4">
        <v>28185.86</v>
      </c>
      <c r="E34" s="4">
        <v>204203</v>
      </c>
      <c r="F34" s="4">
        <v>383655.86</v>
      </c>
      <c r="G34" s="4">
        <v>612738</v>
      </c>
      <c r="H34" s="4">
        <f t="shared" si="0"/>
        <v>355470</v>
      </c>
      <c r="I34" s="4">
        <f t="shared" si="1"/>
        <v>408535</v>
      </c>
      <c r="J34" s="4">
        <v>1061811.8900000001</v>
      </c>
      <c r="K34" s="4">
        <v>1608950</v>
      </c>
      <c r="L34" s="4">
        <f t="shared" si="2"/>
        <v>678156.0300000001</v>
      </c>
      <c r="M34" s="4">
        <f t="shared" si="3"/>
        <v>996212</v>
      </c>
      <c r="N34" s="4">
        <v>1425903.37</v>
      </c>
      <c r="O34" s="4">
        <v>2150950</v>
      </c>
      <c r="P34" s="4">
        <f t="shared" si="4"/>
        <v>364091.48</v>
      </c>
      <c r="Q34" s="4">
        <f t="shared" si="5"/>
        <v>542000</v>
      </c>
      <c r="R34" s="4">
        <v>2119013.3899999997</v>
      </c>
      <c r="S34" s="4">
        <v>2692150</v>
      </c>
      <c r="T34" s="4">
        <f t="shared" si="6"/>
        <v>693110.0199999996</v>
      </c>
      <c r="U34" s="4">
        <f t="shared" si="7"/>
        <v>541200</v>
      </c>
      <c r="V34" s="4">
        <v>2461429.39</v>
      </c>
      <c r="W34" s="4">
        <v>3199284.6</v>
      </c>
      <c r="X34" s="4">
        <f t="shared" si="8"/>
        <v>342416.00000000047</v>
      </c>
      <c r="Y34" s="4">
        <f t="shared" si="9"/>
        <v>507134.6000000001</v>
      </c>
      <c r="Z34" s="4">
        <v>2489579.39</v>
      </c>
      <c r="AA34" s="4">
        <v>3231804.6</v>
      </c>
      <c r="AB34" s="4">
        <f t="shared" si="10"/>
        <v>28150</v>
      </c>
      <c r="AC34" s="4">
        <f t="shared" si="11"/>
        <v>32520</v>
      </c>
      <c r="AD34" s="4">
        <v>2517729.39</v>
      </c>
      <c r="AE34" s="4">
        <v>0</v>
      </c>
      <c r="AF34" s="4">
        <f t="shared" si="12"/>
        <v>28150</v>
      </c>
      <c r="AG34" s="4">
        <f t="shared" si="13"/>
        <v>0</v>
      </c>
      <c r="AH34" s="4">
        <v>2544279.39</v>
      </c>
      <c r="AI34" s="4">
        <v>0</v>
      </c>
      <c r="AJ34" s="4">
        <f t="shared" si="14"/>
        <v>26550</v>
      </c>
      <c r="AK34" s="4">
        <f t="shared" si="15"/>
        <v>0</v>
      </c>
      <c r="AL34" s="4">
        <v>2623781.8400000003</v>
      </c>
      <c r="AM34" s="4">
        <v>0</v>
      </c>
      <c r="AN34" s="4">
        <f t="shared" si="16"/>
        <v>79502.45000000019</v>
      </c>
      <c r="AO34" s="4">
        <f t="shared" si="17"/>
        <v>0</v>
      </c>
      <c r="AP34" s="4">
        <v>2663931.8400000003</v>
      </c>
      <c r="AQ34" s="4">
        <v>0</v>
      </c>
      <c r="AR34" s="4">
        <f t="shared" si="18"/>
        <v>40150</v>
      </c>
      <c r="AS34" s="4">
        <f t="shared" si="19"/>
        <v>0</v>
      </c>
      <c r="AT34" s="4">
        <v>3222452.55</v>
      </c>
      <c r="AU34" s="4">
        <v>0</v>
      </c>
      <c r="AV34" s="4">
        <f t="shared" si="20"/>
        <v>558520.7099999995</v>
      </c>
      <c r="AW34" s="4">
        <f t="shared" si="21"/>
        <v>0</v>
      </c>
      <c r="AX34" s="4">
        <f t="shared" si="22"/>
        <v>3222452.55</v>
      </c>
      <c r="AY34" s="4">
        <f t="shared" si="23"/>
        <v>3231804.6</v>
      </c>
      <c r="AZ34" s="5">
        <f t="shared" si="24"/>
        <v>0.2902152895936444</v>
      </c>
      <c r="BA34" s="5">
        <f t="shared" si="25"/>
        <v>100</v>
      </c>
      <c r="BB34" s="5">
        <f t="shared" si="26"/>
        <v>87.44060064935066</v>
      </c>
      <c r="BC34" s="4">
        <v>0</v>
      </c>
    </row>
    <row r="35" spans="1:55" ht="24.75" customHeight="1">
      <c r="A35" s="6" t="s">
        <v>54</v>
      </c>
      <c r="B35" s="7">
        <v>2796000</v>
      </c>
      <c r="C35" s="7">
        <v>3044000</v>
      </c>
      <c r="D35" s="7">
        <v>16185.86</v>
      </c>
      <c r="E35" s="7">
        <v>186603</v>
      </c>
      <c r="F35" s="7">
        <v>330455.86</v>
      </c>
      <c r="G35" s="7">
        <v>551738</v>
      </c>
      <c r="H35" s="7">
        <f t="shared" si="0"/>
        <v>314270</v>
      </c>
      <c r="I35" s="7">
        <f t="shared" si="1"/>
        <v>365135</v>
      </c>
      <c r="J35" s="7">
        <v>978861.89</v>
      </c>
      <c r="K35" s="7">
        <v>1523000</v>
      </c>
      <c r="L35" s="7">
        <f t="shared" si="2"/>
        <v>648406.03</v>
      </c>
      <c r="M35" s="7">
        <f t="shared" si="3"/>
        <v>971262</v>
      </c>
      <c r="N35" s="7">
        <v>1314803.37</v>
      </c>
      <c r="O35" s="7">
        <v>2031000</v>
      </c>
      <c r="P35" s="7">
        <f t="shared" si="4"/>
        <v>335941.4800000001</v>
      </c>
      <c r="Q35" s="7">
        <f t="shared" si="5"/>
        <v>508000</v>
      </c>
      <c r="R35" s="7">
        <v>1979763.39</v>
      </c>
      <c r="S35" s="7">
        <v>2539000</v>
      </c>
      <c r="T35" s="7">
        <f t="shared" si="6"/>
        <v>664960.0199999998</v>
      </c>
      <c r="U35" s="7">
        <f t="shared" si="7"/>
        <v>508000</v>
      </c>
      <c r="V35" s="7">
        <v>2294029.39</v>
      </c>
      <c r="W35" s="7">
        <v>3012934.6</v>
      </c>
      <c r="X35" s="7">
        <f t="shared" si="8"/>
        <v>314266.00000000023</v>
      </c>
      <c r="Y35" s="7">
        <f t="shared" si="9"/>
        <v>473934.6000000001</v>
      </c>
      <c r="Z35" s="7">
        <v>2294029.39</v>
      </c>
      <c r="AA35" s="7">
        <v>3012934.6</v>
      </c>
      <c r="AB35" s="7">
        <f t="shared" si="10"/>
        <v>0</v>
      </c>
      <c r="AC35" s="7">
        <f t="shared" si="11"/>
        <v>0</v>
      </c>
      <c r="AD35" s="7">
        <v>2294029.39</v>
      </c>
      <c r="AE35" s="7">
        <v>0</v>
      </c>
      <c r="AF35" s="7">
        <f t="shared" si="12"/>
        <v>0</v>
      </c>
      <c r="AG35" s="7">
        <f t="shared" si="13"/>
        <v>0</v>
      </c>
      <c r="AH35" s="7">
        <v>2294029.39</v>
      </c>
      <c r="AI35" s="7">
        <v>0</v>
      </c>
      <c r="AJ35" s="7">
        <f t="shared" si="14"/>
        <v>0</v>
      </c>
      <c r="AK35" s="7">
        <f t="shared" si="15"/>
        <v>0</v>
      </c>
      <c r="AL35" s="7">
        <v>2294029.39</v>
      </c>
      <c r="AM35" s="7">
        <v>0</v>
      </c>
      <c r="AN35" s="7">
        <f t="shared" si="16"/>
        <v>0</v>
      </c>
      <c r="AO35" s="7">
        <f t="shared" si="17"/>
        <v>0</v>
      </c>
      <c r="AP35" s="7">
        <v>2294029.39</v>
      </c>
      <c r="AQ35" s="7">
        <v>0</v>
      </c>
      <c r="AR35" s="7">
        <f t="shared" si="18"/>
        <v>0</v>
      </c>
      <c r="AS35" s="7">
        <f t="shared" si="19"/>
        <v>0</v>
      </c>
      <c r="AT35" s="7">
        <v>2796000</v>
      </c>
      <c r="AU35" s="7">
        <v>0</v>
      </c>
      <c r="AV35" s="7">
        <f t="shared" si="20"/>
        <v>501970.60999999987</v>
      </c>
      <c r="AW35" s="7">
        <f t="shared" si="21"/>
        <v>0</v>
      </c>
      <c r="AX35" s="7">
        <f t="shared" si="22"/>
        <v>2796000</v>
      </c>
      <c r="AY35" s="7">
        <f t="shared" si="23"/>
        <v>3012934.6</v>
      </c>
      <c r="AZ35" s="8">
        <f t="shared" si="24"/>
        <v>7.758748211731048</v>
      </c>
      <c r="BA35" s="8">
        <f t="shared" si="25"/>
        <v>100</v>
      </c>
      <c r="BB35" s="8">
        <f t="shared" si="26"/>
        <v>98.97945466491458</v>
      </c>
      <c r="BC35" s="7">
        <v>0</v>
      </c>
    </row>
    <row r="36" spans="1:55" ht="24.75" customHeight="1">
      <c r="A36" s="6" t="s">
        <v>55</v>
      </c>
      <c r="B36" s="7">
        <v>78202.55</v>
      </c>
      <c r="C36" s="7">
        <v>652000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  <c r="I36" s="7">
        <f t="shared" si="1"/>
        <v>0</v>
      </c>
      <c r="J36" s="7">
        <v>0</v>
      </c>
      <c r="K36" s="7">
        <v>0</v>
      </c>
      <c r="L36" s="7">
        <f t="shared" si="2"/>
        <v>0</v>
      </c>
      <c r="M36" s="7">
        <f t="shared" si="3"/>
        <v>0</v>
      </c>
      <c r="N36" s="7">
        <v>0</v>
      </c>
      <c r="O36" s="7">
        <v>0</v>
      </c>
      <c r="P36" s="7">
        <f t="shared" si="4"/>
        <v>0</v>
      </c>
      <c r="Q36" s="7">
        <f t="shared" si="5"/>
        <v>0</v>
      </c>
      <c r="R36" s="7">
        <v>0</v>
      </c>
      <c r="S36" s="7">
        <v>0</v>
      </c>
      <c r="T36" s="7">
        <f t="shared" si="6"/>
        <v>0</v>
      </c>
      <c r="U36" s="7">
        <f t="shared" si="7"/>
        <v>0</v>
      </c>
      <c r="V36" s="7">
        <v>0</v>
      </c>
      <c r="W36" s="7">
        <v>0</v>
      </c>
      <c r="X36" s="7">
        <f t="shared" si="8"/>
        <v>0</v>
      </c>
      <c r="Y36" s="7">
        <f t="shared" si="9"/>
        <v>0</v>
      </c>
      <c r="Z36" s="7">
        <v>0</v>
      </c>
      <c r="AA36" s="7">
        <v>0</v>
      </c>
      <c r="AB36" s="7">
        <f t="shared" si="10"/>
        <v>0</v>
      </c>
      <c r="AC36" s="7">
        <f t="shared" si="11"/>
        <v>0</v>
      </c>
      <c r="AD36" s="7">
        <v>0</v>
      </c>
      <c r="AE36" s="7">
        <v>0</v>
      </c>
      <c r="AF36" s="7">
        <f t="shared" si="12"/>
        <v>0</v>
      </c>
      <c r="AG36" s="7">
        <f t="shared" si="13"/>
        <v>0</v>
      </c>
      <c r="AH36" s="7">
        <v>0</v>
      </c>
      <c r="AI36" s="7">
        <v>0</v>
      </c>
      <c r="AJ36" s="7">
        <f t="shared" si="14"/>
        <v>0</v>
      </c>
      <c r="AK36" s="7">
        <f t="shared" si="15"/>
        <v>0</v>
      </c>
      <c r="AL36" s="7">
        <v>52152.45</v>
      </c>
      <c r="AM36" s="7">
        <v>0</v>
      </c>
      <c r="AN36" s="7">
        <f t="shared" si="16"/>
        <v>52152.45</v>
      </c>
      <c r="AO36" s="7">
        <f t="shared" si="17"/>
        <v>0</v>
      </c>
      <c r="AP36" s="7">
        <v>52152.45</v>
      </c>
      <c r="AQ36" s="7">
        <v>0</v>
      </c>
      <c r="AR36" s="7">
        <f t="shared" si="18"/>
        <v>0</v>
      </c>
      <c r="AS36" s="7">
        <f t="shared" si="19"/>
        <v>0</v>
      </c>
      <c r="AT36" s="7">
        <v>78202.55</v>
      </c>
      <c r="AU36" s="7">
        <v>0</v>
      </c>
      <c r="AV36" s="7">
        <f t="shared" si="20"/>
        <v>26050.100000000006</v>
      </c>
      <c r="AW36" s="7">
        <f t="shared" si="21"/>
        <v>0</v>
      </c>
      <c r="AX36" s="7">
        <f t="shared" si="22"/>
        <v>78202.55</v>
      </c>
      <c r="AY36" s="7">
        <f t="shared" si="23"/>
        <v>0</v>
      </c>
      <c r="AZ36" s="8">
        <f t="shared" si="24"/>
        <v>0</v>
      </c>
      <c r="BA36" s="8">
        <f t="shared" si="25"/>
        <v>100</v>
      </c>
      <c r="BB36" s="8">
        <f t="shared" si="26"/>
        <v>0</v>
      </c>
      <c r="BC36" s="7">
        <v>0</v>
      </c>
    </row>
    <row r="37" spans="1:55" ht="24.75" customHeight="1">
      <c r="A37" s="6" t="s">
        <v>56</v>
      </c>
      <c r="B37" s="7">
        <v>348250</v>
      </c>
      <c r="C37" s="7">
        <v>0</v>
      </c>
      <c r="D37" s="7">
        <v>12000</v>
      </c>
      <c r="E37" s="7">
        <v>17600</v>
      </c>
      <c r="F37" s="7">
        <v>53200</v>
      </c>
      <c r="G37" s="7">
        <v>61000</v>
      </c>
      <c r="H37" s="7">
        <f t="shared" si="0"/>
        <v>41200</v>
      </c>
      <c r="I37" s="7">
        <f t="shared" si="1"/>
        <v>43400</v>
      </c>
      <c r="J37" s="7">
        <v>82950</v>
      </c>
      <c r="K37" s="7">
        <v>85950</v>
      </c>
      <c r="L37" s="7">
        <f t="shared" si="2"/>
        <v>29750</v>
      </c>
      <c r="M37" s="7">
        <f t="shared" si="3"/>
        <v>24950</v>
      </c>
      <c r="N37" s="7">
        <v>111100</v>
      </c>
      <c r="O37" s="7">
        <v>119950</v>
      </c>
      <c r="P37" s="7">
        <f t="shared" si="4"/>
        <v>28150</v>
      </c>
      <c r="Q37" s="7">
        <f t="shared" si="5"/>
        <v>34000</v>
      </c>
      <c r="R37" s="7">
        <v>139250</v>
      </c>
      <c r="S37" s="7">
        <v>153150</v>
      </c>
      <c r="T37" s="7">
        <f t="shared" si="6"/>
        <v>28150</v>
      </c>
      <c r="U37" s="7">
        <f t="shared" si="7"/>
        <v>33200</v>
      </c>
      <c r="V37" s="7">
        <v>167400</v>
      </c>
      <c r="W37" s="7">
        <v>186350</v>
      </c>
      <c r="X37" s="7">
        <f t="shared" si="8"/>
        <v>28150</v>
      </c>
      <c r="Y37" s="7">
        <f t="shared" si="9"/>
        <v>33200</v>
      </c>
      <c r="Z37" s="7">
        <v>195550</v>
      </c>
      <c r="AA37" s="7">
        <v>218870</v>
      </c>
      <c r="AB37" s="7">
        <f t="shared" si="10"/>
        <v>28150</v>
      </c>
      <c r="AC37" s="7">
        <f t="shared" si="11"/>
        <v>32520</v>
      </c>
      <c r="AD37" s="7">
        <v>223700</v>
      </c>
      <c r="AE37" s="7">
        <v>0</v>
      </c>
      <c r="AF37" s="7">
        <f t="shared" si="12"/>
        <v>28150</v>
      </c>
      <c r="AG37" s="7">
        <f t="shared" si="13"/>
        <v>0</v>
      </c>
      <c r="AH37" s="7">
        <v>250250</v>
      </c>
      <c r="AI37" s="7">
        <v>0</v>
      </c>
      <c r="AJ37" s="7">
        <f t="shared" si="14"/>
        <v>26550</v>
      </c>
      <c r="AK37" s="7">
        <f t="shared" si="15"/>
        <v>0</v>
      </c>
      <c r="AL37" s="7">
        <v>277600</v>
      </c>
      <c r="AM37" s="7">
        <v>0</v>
      </c>
      <c r="AN37" s="7">
        <f t="shared" si="16"/>
        <v>27350</v>
      </c>
      <c r="AO37" s="7">
        <f t="shared" si="17"/>
        <v>0</v>
      </c>
      <c r="AP37" s="7">
        <v>317750</v>
      </c>
      <c r="AQ37" s="7">
        <v>0</v>
      </c>
      <c r="AR37" s="7">
        <f t="shared" si="18"/>
        <v>40150</v>
      </c>
      <c r="AS37" s="7">
        <f t="shared" si="19"/>
        <v>0</v>
      </c>
      <c r="AT37" s="7">
        <v>348250</v>
      </c>
      <c r="AU37" s="7">
        <v>0</v>
      </c>
      <c r="AV37" s="7">
        <f t="shared" si="20"/>
        <v>30500</v>
      </c>
      <c r="AW37" s="7">
        <f t="shared" si="21"/>
        <v>0</v>
      </c>
      <c r="AX37" s="7">
        <f t="shared" si="22"/>
        <v>348250</v>
      </c>
      <c r="AY37" s="7">
        <f t="shared" si="23"/>
        <v>218870</v>
      </c>
      <c r="AZ37" s="8">
        <f t="shared" si="24"/>
        <v>-37.15147164393395</v>
      </c>
      <c r="BA37" s="8">
        <f t="shared" si="25"/>
        <v>100</v>
      </c>
      <c r="BB37" s="8">
        <f t="shared" si="26"/>
        <v>0</v>
      </c>
      <c r="BC37" s="7">
        <v>0</v>
      </c>
    </row>
    <row r="38" spans="1:55" ht="24.75" customHeight="1">
      <c r="A38" s="3" t="s">
        <v>57</v>
      </c>
      <c r="B38" s="4">
        <v>21163165.94</v>
      </c>
      <c r="C38" s="4">
        <v>37091000</v>
      </c>
      <c r="D38" s="4">
        <v>0</v>
      </c>
      <c r="E38" s="4">
        <v>0</v>
      </c>
      <c r="F38" s="4">
        <v>14677.9</v>
      </c>
      <c r="G38" s="4">
        <v>120325.14</v>
      </c>
      <c r="H38" s="4">
        <f t="shared" si="0"/>
        <v>14677.9</v>
      </c>
      <c r="I38" s="4">
        <f t="shared" si="1"/>
        <v>120325.14</v>
      </c>
      <c r="J38" s="4">
        <v>1142168.87</v>
      </c>
      <c r="K38" s="4">
        <v>422466.93</v>
      </c>
      <c r="L38" s="4">
        <f t="shared" si="2"/>
        <v>1127490.9700000002</v>
      </c>
      <c r="M38" s="4">
        <f t="shared" si="3"/>
        <v>302141.79</v>
      </c>
      <c r="N38" s="4">
        <v>3740209.74</v>
      </c>
      <c r="O38" s="4">
        <v>645264.5</v>
      </c>
      <c r="P38" s="4">
        <f t="shared" si="4"/>
        <v>2598040.87</v>
      </c>
      <c r="Q38" s="4">
        <f t="shared" si="5"/>
        <v>222797.57</v>
      </c>
      <c r="R38" s="4">
        <v>4006117.9000000004</v>
      </c>
      <c r="S38" s="4">
        <v>990218.73</v>
      </c>
      <c r="T38" s="4">
        <f t="shared" si="6"/>
        <v>265908.16000000015</v>
      </c>
      <c r="U38" s="4">
        <f t="shared" si="7"/>
        <v>344954.23</v>
      </c>
      <c r="V38" s="4">
        <v>5571975.9</v>
      </c>
      <c r="W38" s="4">
        <v>2044360.9100000001</v>
      </c>
      <c r="X38" s="4">
        <f t="shared" si="8"/>
        <v>1565858</v>
      </c>
      <c r="Y38" s="4">
        <f t="shared" si="9"/>
        <v>1054142.1800000002</v>
      </c>
      <c r="Z38" s="4">
        <v>8836729.17</v>
      </c>
      <c r="AA38" s="4">
        <v>2241946.91</v>
      </c>
      <c r="AB38" s="4">
        <f t="shared" si="10"/>
        <v>3264753.2699999996</v>
      </c>
      <c r="AC38" s="4">
        <f t="shared" si="11"/>
        <v>197586</v>
      </c>
      <c r="AD38" s="4">
        <v>9499633.23</v>
      </c>
      <c r="AE38" s="4">
        <v>0</v>
      </c>
      <c r="AF38" s="4">
        <f t="shared" si="12"/>
        <v>662904.0600000005</v>
      </c>
      <c r="AG38" s="4">
        <f t="shared" si="13"/>
        <v>0</v>
      </c>
      <c r="AH38" s="4">
        <v>12155178.680000002</v>
      </c>
      <c r="AI38" s="4">
        <v>0</v>
      </c>
      <c r="AJ38" s="4">
        <f t="shared" si="14"/>
        <v>2655545.450000001</v>
      </c>
      <c r="AK38" s="4">
        <f t="shared" si="15"/>
        <v>0</v>
      </c>
      <c r="AL38" s="4">
        <v>13900846.930000002</v>
      </c>
      <c r="AM38" s="4">
        <v>0</v>
      </c>
      <c r="AN38" s="4">
        <f t="shared" si="16"/>
        <v>1745668.25</v>
      </c>
      <c r="AO38" s="4">
        <f t="shared" si="17"/>
        <v>0</v>
      </c>
      <c r="AP38" s="4">
        <v>14386016.580000002</v>
      </c>
      <c r="AQ38" s="4">
        <v>0</v>
      </c>
      <c r="AR38" s="4">
        <f t="shared" si="18"/>
        <v>485169.6500000004</v>
      </c>
      <c r="AS38" s="4">
        <f t="shared" si="19"/>
        <v>0</v>
      </c>
      <c r="AT38" s="4">
        <v>21163165.94</v>
      </c>
      <c r="AU38" s="4">
        <v>0</v>
      </c>
      <c r="AV38" s="4">
        <f t="shared" si="20"/>
        <v>6777149.359999999</v>
      </c>
      <c r="AW38" s="4">
        <f t="shared" si="21"/>
        <v>0</v>
      </c>
      <c r="AX38" s="4">
        <f t="shared" si="22"/>
        <v>21163165.94</v>
      </c>
      <c r="AY38" s="4">
        <f t="shared" si="23"/>
        <v>2241946.91</v>
      </c>
      <c r="AZ38" s="5">
        <f t="shared" si="24"/>
        <v>-89.40637276881836</v>
      </c>
      <c r="BA38" s="5">
        <f t="shared" si="25"/>
        <v>100</v>
      </c>
      <c r="BB38" s="5">
        <f t="shared" si="26"/>
        <v>6.044449893505163</v>
      </c>
      <c r="BC38" s="4">
        <v>0</v>
      </c>
    </row>
    <row r="39" spans="1:55" ht="24.75" customHeight="1">
      <c r="A39" s="6" t="s">
        <v>58</v>
      </c>
      <c r="B39" s="7">
        <v>5841123.83</v>
      </c>
      <c r="C39" s="7">
        <v>5791000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  <c r="I39" s="7">
        <f t="shared" si="1"/>
        <v>0</v>
      </c>
      <c r="J39" s="7">
        <v>0</v>
      </c>
      <c r="K39" s="7">
        <v>266916.43</v>
      </c>
      <c r="L39" s="7">
        <f t="shared" si="2"/>
        <v>0</v>
      </c>
      <c r="M39" s="7">
        <f t="shared" si="3"/>
        <v>266916.43</v>
      </c>
      <c r="N39" s="7">
        <v>149716.79</v>
      </c>
      <c r="O39" s="7">
        <v>472126.1</v>
      </c>
      <c r="P39" s="7">
        <f t="shared" si="4"/>
        <v>149716.79</v>
      </c>
      <c r="Q39" s="7">
        <f t="shared" si="5"/>
        <v>205209.66999999998</v>
      </c>
      <c r="R39" s="7">
        <v>238624.95</v>
      </c>
      <c r="S39" s="7">
        <v>817080.33</v>
      </c>
      <c r="T39" s="7">
        <f t="shared" si="6"/>
        <v>88908.16</v>
      </c>
      <c r="U39" s="7">
        <f t="shared" si="7"/>
        <v>344954.23</v>
      </c>
      <c r="V39" s="7">
        <v>1782962.95</v>
      </c>
      <c r="W39" s="7">
        <v>1533049.85</v>
      </c>
      <c r="X39" s="7">
        <f t="shared" si="8"/>
        <v>1544338</v>
      </c>
      <c r="Y39" s="7">
        <f t="shared" si="9"/>
        <v>715969.5200000001</v>
      </c>
      <c r="Z39" s="7">
        <v>2207804.12</v>
      </c>
      <c r="AA39" s="7">
        <v>1633049.85</v>
      </c>
      <c r="AB39" s="7">
        <f t="shared" si="10"/>
        <v>424841.17000000016</v>
      </c>
      <c r="AC39" s="7">
        <f t="shared" si="11"/>
        <v>100000</v>
      </c>
      <c r="AD39" s="7">
        <v>2336865.12</v>
      </c>
      <c r="AE39" s="7">
        <v>0</v>
      </c>
      <c r="AF39" s="7">
        <f t="shared" si="12"/>
        <v>129061</v>
      </c>
      <c r="AG39" s="7">
        <f t="shared" si="13"/>
        <v>0</v>
      </c>
      <c r="AH39" s="7">
        <v>2789619.98</v>
      </c>
      <c r="AI39" s="7">
        <v>0</v>
      </c>
      <c r="AJ39" s="7">
        <f t="shared" si="14"/>
        <v>452754.85999999987</v>
      </c>
      <c r="AK39" s="7">
        <f t="shared" si="15"/>
        <v>0</v>
      </c>
      <c r="AL39" s="7">
        <v>2790622.98</v>
      </c>
      <c r="AM39" s="7">
        <v>0</v>
      </c>
      <c r="AN39" s="7">
        <f t="shared" si="16"/>
        <v>1003</v>
      </c>
      <c r="AO39" s="7">
        <f t="shared" si="17"/>
        <v>0</v>
      </c>
      <c r="AP39" s="7">
        <v>3274651.57</v>
      </c>
      <c r="AQ39" s="7">
        <v>0</v>
      </c>
      <c r="AR39" s="7">
        <f t="shared" si="18"/>
        <v>484028.58999999985</v>
      </c>
      <c r="AS39" s="7">
        <f t="shared" si="19"/>
        <v>0</v>
      </c>
      <c r="AT39" s="7">
        <v>5841123.83</v>
      </c>
      <c r="AU39" s="7">
        <v>0</v>
      </c>
      <c r="AV39" s="7">
        <f t="shared" si="20"/>
        <v>2566472.2600000002</v>
      </c>
      <c r="AW39" s="7">
        <f t="shared" si="21"/>
        <v>0</v>
      </c>
      <c r="AX39" s="7">
        <f t="shared" si="22"/>
        <v>5841123.83</v>
      </c>
      <c r="AY39" s="7">
        <f t="shared" si="23"/>
        <v>1633049.85</v>
      </c>
      <c r="AZ39" s="8">
        <f t="shared" si="24"/>
        <v>-72.04219774262174</v>
      </c>
      <c r="BA39" s="8">
        <f t="shared" si="25"/>
        <v>100</v>
      </c>
      <c r="BB39" s="8">
        <f t="shared" si="26"/>
        <v>28.199790191676744</v>
      </c>
      <c r="BC39" s="7">
        <v>0</v>
      </c>
    </row>
    <row r="40" spans="1:55" ht="24.75" customHeight="1">
      <c r="A40" s="6" t="s">
        <v>59</v>
      </c>
      <c r="B40" s="7">
        <v>534425.4</v>
      </c>
      <c r="C40" s="7">
        <v>1000000</v>
      </c>
      <c r="D40" s="7">
        <v>0</v>
      </c>
      <c r="E40" s="7">
        <v>0</v>
      </c>
      <c r="F40" s="7">
        <v>14677.9</v>
      </c>
      <c r="G40" s="7">
        <v>7860</v>
      </c>
      <c r="H40" s="7">
        <f t="shared" si="0"/>
        <v>14677.9</v>
      </c>
      <c r="I40" s="7">
        <f t="shared" si="1"/>
        <v>7860</v>
      </c>
      <c r="J40" s="7">
        <v>14677.9</v>
      </c>
      <c r="K40" s="7">
        <v>43085.36</v>
      </c>
      <c r="L40" s="7">
        <f t="shared" si="2"/>
        <v>0</v>
      </c>
      <c r="M40" s="7">
        <f t="shared" si="3"/>
        <v>35225.36</v>
      </c>
      <c r="N40" s="7">
        <v>19174.88</v>
      </c>
      <c r="O40" s="7">
        <v>60673.26</v>
      </c>
      <c r="P40" s="7">
        <f t="shared" si="4"/>
        <v>4496.980000000001</v>
      </c>
      <c r="Q40" s="7">
        <f t="shared" si="5"/>
        <v>17587.9</v>
      </c>
      <c r="R40" s="7">
        <v>19174.88</v>
      </c>
      <c r="S40" s="7">
        <v>60673.26</v>
      </c>
      <c r="T40" s="7">
        <f t="shared" si="6"/>
        <v>0</v>
      </c>
      <c r="U40" s="7">
        <f t="shared" si="7"/>
        <v>0</v>
      </c>
      <c r="V40" s="7">
        <v>40694.88</v>
      </c>
      <c r="W40" s="7">
        <v>80245.92</v>
      </c>
      <c r="X40" s="7">
        <f t="shared" si="8"/>
        <v>21519.999999999996</v>
      </c>
      <c r="Y40" s="7">
        <f t="shared" si="9"/>
        <v>19572.659999999996</v>
      </c>
      <c r="Z40" s="7">
        <v>40694.88</v>
      </c>
      <c r="AA40" s="7">
        <v>177831.92</v>
      </c>
      <c r="AB40" s="7">
        <f t="shared" si="10"/>
        <v>0</v>
      </c>
      <c r="AC40" s="7">
        <f t="shared" si="11"/>
        <v>97586.00000000001</v>
      </c>
      <c r="AD40" s="7">
        <v>301671.58</v>
      </c>
      <c r="AE40" s="7">
        <v>0</v>
      </c>
      <c r="AF40" s="7">
        <f t="shared" si="12"/>
        <v>260976.7</v>
      </c>
      <c r="AG40" s="7">
        <f t="shared" si="13"/>
        <v>0</v>
      </c>
      <c r="AH40" s="7">
        <v>302603.66</v>
      </c>
      <c r="AI40" s="7">
        <v>0</v>
      </c>
      <c r="AJ40" s="7">
        <f t="shared" si="14"/>
        <v>932.0799999999581</v>
      </c>
      <c r="AK40" s="7">
        <f t="shared" si="15"/>
        <v>0</v>
      </c>
      <c r="AL40" s="7">
        <v>319493</v>
      </c>
      <c r="AM40" s="7">
        <v>0</v>
      </c>
      <c r="AN40" s="7">
        <f t="shared" si="16"/>
        <v>16889.340000000026</v>
      </c>
      <c r="AO40" s="7">
        <f t="shared" si="17"/>
        <v>0</v>
      </c>
      <c r="AP40" s="7">
        <v>320634.06</v>
      </c>
      <c r="AQ40" s="7">
        <v>0</v>
      </c>
      <c r="AR40" s="7">
        <f t="shared" si="18"/>
        <v>1141.0599999999977</v>
      </c>
      <c r="AS40" s="7">
        <f t="shared" si="19"/>
        <v>0</v>
      </c>
      <c r="AT40" s="7">
        <v>534425.4</v>
      </c>
      <c r="AU40" s="7">
        <v>0</v>
      </c>
      <c r="AV40" s="7">
        <f t="shared" si="20"/>
        <v>213791.34000000003</v>
      </c>
      <c r="AW40" s="7">
        <f t="shared" si="21"/>
        <v>0</v>
      </c>
      <c r="AX40" s="7">
        <f t="shared" si="22"/>
        <v>534425.4</v>
      </c>
      <c r="AY40" s="7">
        <f t="shared" si="23"/>
        <v>177831.92</v>
      </c>
      <c r="AZ40" s="8">
        <f t="shared" si="24"/>
        <v>-66.7246504376476</v>
      </c>
      <c r="BA40" s="8">
        <f t="shared" si="25"/>
        <v>100</v>
      </c>
      <c r="BB40" s="8">
        <f t="shared" si="26"/>
        <v>17.783192</v>
      </c>
      <c r="BC40" s="7">
        <v>0</v>
      </c>
    </row>
    <row r="41" spans="1:55" ht="24.75" customHeight="1">
      <c r="A41" s="6" t="s">
        <v>60</v>
      </c>
      <c r="B41" s="7">
        <v>12869752.61</v>
      </c>
      <c r="C41" s="7">
        <v>23300000</v>
      </c>
      <c r="D41" s="7">
        <v>0</v>
      </c>
      <c r="E41" s="7">
        <v>0</v>
      </c>
      <c r="F41" s="7">
        <v>0</v>
      </c>
      <c r="G41" s="7">
        <v>112465.14</v>
      </c>
      <c r="H41" s="7">
        <f t="shared" si="0"/>
        <v>0</v>
      </c>
      <c r="I41" s="7">
        <f t="shared" si="1"/>
        <v>112465.14</v>
      </c>
      <c r="J41" s="7">
        <v>1006924.27</v>
      </c>
      <c r="K41" s="7">
        <v>112465.14</v>
      </c>
      <c r="L41" s="7">
        <f t="shared" si="2"/>
        <v>1006924.27</v>
      </c>
      <c r="M41" s="7">
        <f t="shared" si="3"/>
        <v>0</v>
      </c>
      <c r="N41" s="7">
        <v>2904215.54</v>
      </c>
      <c r="O41" s="7">
        <v>112465.14</v>
      </c>
      <c r="P41" s="7">
        <f t="shared" si="4"/>
        <v>1897291.27</v>
      </c>
      <c r="Q41" s="7">
        <f t="shared" si="5"/>
        <v>0</v>
      </c>
      <c r="R41" s="7">
        <v>3081215.54</v>
      </c>
      <c r="S41" s="7">
        <v>112465.14</v>
      </c>
      <c r="T41" s="7">
        <f t="shared" si="6"/>
        <v>177000</v>
      </c>
      <c r="U41" s="7">
        <f t="shared" si="7"/>
        <v>0</v>
      </c>
      <c r="V41" s="7">
        <v>3081215.54</v>
      </c>
      <c r="W41" s="7">
        <v>431065.14</v>
      </c>
      <c r="X41" s="7">
        <f t="shared" si="8"/>
        <v>0</v>
      </c>
      <c r="Y41" s="7">
        <f t="shared" si="9"/>
        <v>318600</v>
      </c>
      <c r="Z41" s="7">
        <v>5921127.64</v>
      </c>
      <c r="AA41" s="7">
        <v>431065.14</v>
      </c>
      <c r="AB41" s="7">
        <f t="shared" si="10"/>
        <v>2839912.0999999996</v>
      </c>
      <c r="AC41" s="7">
        <f t="shared" si="11"/>
        <v>0</v>
      </c>
      <c r="AD41" s="7">
        <v>5921127.64</v>
      </c>
      <c r="AE41" s="7">
        <v>0</v>
      </c>
      <c r="AF41" s="7">
        <f t="shared" si="12"/>
        <v>0</v>
      </c>
      <c r="AG41" s="7">
        <f t="shared" si="13"/>
        <v>0</v>
      </c>
      <c r="AH41" s="7">
        <v>8122986.15</v>
      </c>
      <c r="AI41" s="7">
        <v>0</v>
      </c>
      <c r="AJ41" s="7">
        <f t="shared" si="14"/>
        <v>2201858.5100000007</v>
      </c>
      <c r="AK41" s="7">
        <f t="shared" si="15"/>
        <v>0</v>
      </c>
      <c r="AL41" s="7">
        <v>9850762.06</v>
      </c>
      <c r="AM41" s="7">
        <v>0</v>
      </c>
      <c r="AN41" s="7">
        <f t="shared" si="16"/>
        <v>1727775.9100000001</v>
      </c>
      <c r="AO41" s="7">
        <f t="shared" si="17"/>
        <v>0</v>
      </c>
      <c r="AP41" s="7">
        <v>9850762.06</v>
      </c>
      <c r="AQ41" s="7">
        <v>0</v>
      </c>
      <c r="AR41" s="7">
        <f t="shared" si="18"/>
        <v>0</v>
      </c>
      <c r="AS41" s="7">
        <f t="shared" si="19"/>
        <v>0</v>
      </c>
      <c r="AT41" s="7">
        <v>12869752.61</v>
      </c>
      <c r="AU41" s="7">
        <v>0</v>
      </c>
      <c r="AV41" s="7">
        <f t="shared" si="20"/>
        <v>3018990.549999999</v>
      </c>
      <c r="AW41" s="7">
        <f t="shared" si="21"/>
        <v>0</v>
      </c>
      <c r="AX41" s="7">
        <f t="shared" si="22"/>
        <v>12869752.61</v>
      </c>
      <c r="AY41" s="7">
        <f t="shared" si="23"/>
        <v>431065.14</v>
      </c>
      <c r="AZ41" s="8">
        <f t="shared" si="24"/>
        <v>-96.6505561290661</v>
      </c>
      <c r="BA41" s="8">
        <f t="shared" si="25"/>
        <v>100</v>
      </c>
      <c r="BB41" s="8">
        <f t="shared" si="26"/>
        <v>1.8500649785407726</v>
      </c>
      <c r="BC41" s="7">
        <v>0</v>
      </c>
    </row>
    <row r="42" spans="1:55" ht="24.75" customHeight="1">
      <c r="A42" s="6" t="s">
        <v>61</v>
      </c>
      <c r="B42" s="7">
        <v>1917864.1</v>
      </c>
      <c r="C42" s="7">
        <v>7000000</v>
      </c>
      <c r="D42" s="7">
        <v>0</v>
      </c>
      <c r="E42" s="7">
        <v>0</v>
      </c>
      <c r="F42" s="7">
        <v>0</v>
      </c>
      <c r="G42" s="7">
        <v>0</v>
      </c>
      <c r="H42" s="7">
        <f t="shared" si="0"/>
        <v>0</v>
      </c>
      <c r="I42" s="7">
        <f t="shared" si="1"/>
        <v>0</v>
      </c>
      <c r="J42" s="7">
        <v>120566.7</v>
      </c>
      <c r="K42" s="7">
        <v>0</v>
      </c>
      <c r="L42" s="7">
        <f t="shared" si="2"/>
        <v>120566.7</v>
      </c>
      <c r="M42" s="7">
        <f t="shared" si="3"/>
        <v>0</v>
      </c>
      <c r="N42" s="7">
        <v>667102.53</v>
      </c>
      <c r="O42" s="7">
        <v>0</v>
      </c>
      <c r="P42" s="7">
        <f t="shared" si="4"/>
        <v>546535.8300000001</v>
      </c>
      <c r="Q42" s="7">
        <f t="shared" si="5"/>
        <v>0</v>
      </c>
      <c r="R42" s="7">
        <v>667102.53</v>
      </c>
      <c r="S42" s="7">
        <v>0</v>
      </c>
      <c r="T42" s="7">
        <f t="shared" si="6"/>
        <v>0</v>
      </c>
      <c r="U42" s="7">
        <f t="shared" si="7"/>
        <v>0</v>
      </c>
      <c r="V42" s="7">
        <v>667102.53</v>
      </c>
      <c r="W42" s="7">
        <v>0</v>
      </c>
      <c r="X42" s="7">
        <f t="shared" si="8"/>
        <v>0</v>
      </c>
      <c r="Y42" s="7">
        <f t="shared" si="9"/>
        <v>0</v>
      </c>
      <c r="Z42" s="7">
        <v>667102.53</v>
      </c>
      <c r="AA42" s="7">
        <v>0</v>
      </c>
      <c r="AB42" s="7">
        <f t="shared" si="10"/>
        <v>0</v>
      </c>
      <c r="AC42" s="7">
        <f t="shared" si="11"/>
        <v>0</v>
      </c>
      <c r="AD42" s="7">
        <v>939968.89</v>
      </c>
      <c r="AE42" s="7">
        <v>0</v>
      </c>
      <c r="AF42" s="7">
        <f t="shared" si="12"/>
        <v>272866.36</v>
      </c>
      <c r="AG42" s="7">
        <f t="shared" si="13"/>
        <v>0</v>
      </c>
      <c r="AH42" s="7">
        <v>939968.89</v>
      </c>
      <c r="AI42" s="7">
        <v>0</v>
      </c>
      <c r="AJ42" s="7">
        <f t="shared" si="14"/>
        <v>0</v>
      </c>
      <c r="AK42" s="7">
        <f t="shared" si="15"/>
        <v>0</v>
      </c>
      <c r="AL42" s="7">
        <v>939968.89</v>
      </c>
      <c r="AM42" s="7">
        <v>0</v>
      </c>
      <c r="AN42" s="7">
        <f t="shared" si="16"/>
        <v>0</v>
      </c>
      <c r="AO42" s="7">
        <f t="shared" si="17"/>
        <v>0</v>
      </c>
      <c r="AP42" s="7">
        <v>939968.89</v>
      </c>
      <c r="AQ42" s="7">
        <v>0</v>
      </c>
      <c r="AR42" s="7">
        <f t="shared" si="18"/>
        <v>0</v>
      </c>
      <c r="AS42" s="7">
        <f t="shared" si="19"/>
        <v>0</v>
      </c>
      <c r="AT42" s="7">
        <v>1917864.1</v>
      </c>
      <c r="AU42" s="7">
        <v>0</v>
      </c>
      <c r="AV42" s="7">
        <f t="shared" si="20"/>
        <v>977895.2100000001</v>
      </c>
      <c r="AW42" s="7">
        <f t="shared" si="21"/>
        <v>0</v>
      </c>
      <c r="AX42" s="7">
        <f t="shared" si="22"/>
        <v>1917864.1</v>
      </c>
      <c r="AY42" s="7">
        <f t="shared" si="23"/>
        <v>0</v>
      </c>
      <c r="AZ42" s="8">
        <f t="shared" si="24"/>
        <v>0</v>
      </c>
      <c r="BA42" s="8">
        <f t="shared" si="25"/>
        <v>100</v>
      </c>
      <c r="BB42" s="8">
        <f t="shared" si="26"/>
        <v>0</v>
      </c>
      <c r="BC42" s="7">
        <v>0</v>
      </c>
    </row>
  </sheetData>
  <sheetProtection/>
  <mergeCells count="32">
    <mergeCell ref="P13:Q13"/>
    <mergeCell ref="T13:U13"/>
    <mergeCell ref="V13:W13"/>
    <mergeCell ref="AX13:AY13"/>
    <mergeCell ref="AB13:AC13"/>
    <mergeCell ref="AD13:AE13"/>
    <mergeCell ref="A13:A14"/>
    <mergeCell ref="B13:B14"/>
    <mergeCell ref="C13:C14"/>
    <mergeCell ref="D13:E13"/>
    <mergeCell ref="F13:G13"/>
    <mergeCell ref="L13:M13"/>
    <mergeCell ref="AR13:AS13"/>
    <mergeCell ref="AZ13:AZ14"/>
    <mergeCell ref="B10:BC10"/>
    <mergeCell ref="AT13:AU13"/>
    <mergeCell ref="AV13:AW13"/>
    <mergeCell ref="AL13:AM13"/>
    <mergeCell ref="AN13:AO13"/>
    <mergeCell ref="B12:Q12"/>
    <mergeCell ref="BA13:BB13"/>
    <mergeCell ref="X13:Y13"/>
    <mergeCell ref="BC13:BC14"/>
    <mergeCell ref="H13:I13"/>
    <mergeCell ref="J13:K13"/>
    <mergeCell ref="N13:O13"/>
    <mergeCell ref="R13:S13"/>
    <mergeCell ref="Z13:AA13"/>
    <mergeCell ref="AF13:AG13"/>
    <mergeCell ref="AH13:AI13"/>
    <mergeCell ref="AJ13:AK13"/>
    <mergeCell ref="AP13:AQ13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0" r:id="rId1"/>
  <headerFooter alignWithMargins="0">
    <oddFooter>&amp;Le-bütçe "" aşaması verilerinden üretilmiştir.  (24.05.2021 14:52:44)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SEDAT</cp:lastModifiedBy>
  <cp:lastPrinted>2021-05-24T19:22:23Z</cp:lastPrinted>
  <dcterms:created xsi:type="dcterms:W3CDTF">2021-05-24T11:53:59Z</dcterms:created>
  <dcterms:modified xsi:type="dcterms:W3CDTF">2021-07-29T08:03:06Z</dcterms:modified>
  <cp:category/>
  <cp:version/>
  <cp:contentType/>
  <cp:contentStatus/>
</cp:coreProperties>
</file>